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орт-Фасон" sheetId="1" r:id="rId1"/>
    <sheet name="Лист-Труба" sheetId="2" r:id="rId2"/>
  </sheets>
  <definedNames>
    <definedName name="_xlnm.Print_Area" localSheetId="1">'Лист-Труба'!$A$1:$K$76</definedName>
    <definedName name="Excel_BuiltIn_Print_Area_1_1_2_1">'Лист-Труба'!$A$1:$K$69</definedName>
    <definedName name="Excel_BuiltIn_Print_Area" localSheetId="1">'Лист-Труба'!$A$1:$K$76</definedName>
  </definedNames>
  <calcPr fullCalcOnLoad="1"/>
</workbook>
</file>

<file path=xl/sharedStrings.xml><?xml version="1.0" encoding="utf-8"?>
<sst xmlns="http://schemas.openxmlformats.org/spreadsheetml/2006/main" count="323" uniqueCount="274">
  <si>
    <r>
      <rPr>
        <b/>
        <sz val="11"/>
        <color indexed="8"/>
        <rFont val="Calibri"/>
        <family val="1"/>
      </rPr>
      <t>ООО «Металл-Альянс»</t>
    </r>
    <r>
      <rPr>
        <sz val="12"/>
        <color indexed="8"/>
        <rFont val=""/>
        <family val="1"/>
      </rPr>
      <t xml:space="preserve"> </t>
    </r>
  </si>
  <si>
    <t>344016 ,РО, г. Ростов-на-Дону, ул. Буровая 46 ,оф. 27</t>
  </si>
  <si>
    <t>Тел/факс: 8 (800) 222-50-02, e-mail: info@ma61.ru , сайт: www.ma61.ru</t>
  </si>
  <si>
    <t>ОКПО 27164534, ОГРН 1156181001162, ИНН/КПП 6102062913\610201001</t>
  </si>
  <si>
    <t>Юго-Западный банк ПАО Сбербанк г. Ростов-на-Дону, БИК 046015602,</t>
  </si>
  <si>
    <t>к/с 30101810600000000602, р/с 40702810752090016941</t>
  </si>
  <si>
    <t>Ваш менеджер:</t>
  </si>
  <si>
    <t>8 (800) 222-50-02</t>
  </si>
  <si>
    <t xml:space="preserve">Склад: г. Аксай, ул. Шолохова 1  </t>
  </si>
  <si>
    <t xml:space="preserve"> </t>
  </si>
  <si>
    <t>Офис: г. Ростов-на-Дону, ул. Буровая 46, офис 27.</t>
  </si>
  <si>
    <t>22/04/24</t>
  </si>
  <si>
    <t>Номенклатура</t>
  </si>
  <si>
    <t>Цена, руб/тн.</t>
  </si>
  <si>
    <t>Вес 1 п/м, листа / размер</t>
  </si>
  <si>
    <t>Вес 1 п/м, листа</t>
  </si>
  <si>
    <t>До 1 тн</t>
  </si>
  <si>
    <t xml:space="preserve"> до 10 тн</t>
  </si>
  <si>
    <t>от 10 тн</t>
  </si>
  <si>
    <t>Арматура А500С</t>
  </si>
  <si>
    <t>Уголок равнополочный</t>
  </si>
  <si>
    <t>6 х 6,0</t>
  </si>
  <si>
    <t>25х3 / 32х3 / 35х3</t>
  </si>
  <si>
    <t>1,25 / 1,6 / 1,7</t>
  </si>
  <si>
    <t>8 х 11,7</t>
  </si>
  <si>
    <t xml:space="preserve"> 40х3</t>
  </si>
  <si>
    <t>10 х 11,7</t>
  </si>
  <si>
    <t xml:space="preserve">40х4  </t>
  </si>
  <si>
    <t>12 х 11,7</t>
  </si>
  <si>
    <t>45х4</t>
  </si>
  <si>
    <t>14 х 11,7</t>
  </si>
  <si>
    <t>50х4 / 5</t>
  </si>
  <si>
    <t>3,1 / 3,85</t>
  </si>
  <si>
    <t>16 х 11,7</t>
  </si>
  <si>
    <t>63х4 / 5 / 6</t>
  </si>
  <si>
    <t>4 / 4,95 / 5,9</t>
  </si>
  <si>
    <t>18 х 11,7</t>
  </si>
  <si>
    <t>75х5 / 6</t>
  </si>
  <si>
    <t>5,94 / 6,9</t>
  </si>
  <si>
    <t>20 х 11,7</t>
  </si>
  <si>
    <t xml:space="preserve">80х6 </t>
  </si>
  <si>
    <t>22 х 11,7</t>
  </si>
  <si>
    <t>90х6 / 7</t>
  </si>
  <si>
    <t>8,5 / 9,9</t>
  </si>
  <si>
    <t>25 х 11,7</t>
  </si>
  <si>
    <t>100х7 / 8</t>
  </si>
  <si>
    <t>11 / 12,5</t>
  </si>
  <si>
    <t xml:space="preserve">   28 / 32 х 11,7</t>
  </si>
  <si>
    <t>4,9 / 6,4</t>
  </si>
  <si>
    <t>125х8</t>
  </si>
  <si>
    <t>Арматура АI (Круг)</t>
  </si>
  <si>
    <t>Швеллер</t>
  </si>
  <si>
    <t>6,5 х 6,0</t>
  </si>
  <si>
    <t>8 / 10</t>
  </si>
  <si>
    <t>7,4 / 8,9</t>
  </si>
  <si>
    <t>12 / 14</t>
  </si>
  <si>
    <t>10,9 / 12,8</t>
  </si>
  <si>
    <t>16 / 18</t>
  </si>
  <si>
    <t>14,6 / 16,9</t>
  </si>
  <si>
    <t>20 / 22 / 24</t>
  </si>
  <si>
    <t>19 / 21,5 / 25,5</t>
  </si>
  <si>
    <t>27 / 30</t>
  </si>
  <si>
    <t>28,5 / 33</t>
  </si>
  <si>
    <t>16  х 11,7</t>
  </si>
  <si>
    <t>Швеллер гнутый</t>
  </si>
  <si>
    <t>20 / 22 / 25 х 11,7</t>
  </si>
  <si>
    <t>2,5 / 3 / 3,9</t>
  </si>
  <si>
    <t>100х50х3 / 4</t>
  </si>
  <si>
    <t>4,5 / 5,9</t>
  </si>
  <si>
    <t>28 / 32 х 11,7</t>
  </si>
  <si>
    <t>120х60х4 / 5</t>
  </si>
  <si>
    <t>7,1 / 8,8</t>
  </si>
  <si>
    <t>Проволока вязальная</t>
  </si>
  <si>
    <t>160х80х4 / 5</t>
  </si>
  <si>
    <t>9,6 / 11,9</t>
  </si>
  <si>
    <t>Двутавр</t>
  </si>
  <si>
    <t>1,2</t>
  </si>
  <si>
    <t>бунт</t>
  </si>
  <si>
    <t>СЕТКА сварная кладочная в картах</t>
  </si>
  <si>
    <t>20 Б1 / Б2</t>
  </si>
  <si>
    <t>22,5 / 26,6</t>
  </si>
  <si>
    <t>20 К1 / К2</t>
  </si>
  <si>
    <t>42 / 52</t>
  </si>
  <si>
    <t>Размер карты (метр)</t>
  </si>
  <si>
    <t>Ед. изм.</t>
  </si>
  <si>
    <t>Цена (руб)</t>
  </si>
  <si>
    <t>20  Ш1 / Ш2</t>
  </si>
  <si>
    <t>31 / 41</t>
  </si>
  <si>
    <t>до 1500 м2.</t>
  </si>
  <si>
    <t xml:space="preserve"> от 1500 м2.</t>
  </si>
  <si>
    <t>25 Б1 / Б2</t>
  </si>
  <si>
    <t>26 / 30</t>
  </si>
  <si>
    <t xml:space="preserve">50х50х3  </t>
  </si>
  <si>
    <t>0,35х2 / 0,5х2 / 1х2</t>
  </si>
  <si>
    <t>м2</t>
  </si>
  <si>
    <t>25 К1 / К2</t>
  </si>
  <si>
    <t>65 / 73</t>
  </si>
  <si>
    <t>50х50х4</t>
  </si>
  <si>
    <t>25 Ш1 / Ш2</t>
  </si>
  <si>
    <t>45 / 55</t>
  </si>
  <si>
    <t>100х100х3</t>
  </si>
  <si>
    <t>1х2 / 2х3 / 2х6</t>
  </si>
  <si>
    <t>105</t>
  </si>
  <si>
    <t>30 Б1 / Б2</t>
  </si>
  <si>
    <t>33 / 47</t>
  </si>
  <si>
    <t>100х100х4</t>
  </si>
  <si>
    <t>159</t>
  </si>
  <si>
    <t>30 К1 / К2</t>
  </si>
  <si>
    <t>84,8 / 94</t>
  </si>
  <si>
    <t>100х100х5</t>
  </si>
  <si>
    <t>256</t>
  </si>
  <si>
    <t>30 Ш1 / Ш2</t>
  </si>
  <si>
    <t>57 / 69</t>
  </si>
  <si>
    <t>150Х150х3</t>
  </si>
  <si>
    <t>35 Б1 / Б2</t>
  </si>
  <si>
    <t>42 / 50</t>
  </si>
  <si>
    <t>150Х150х4</t>
  </si>
  <si>
    <t xml:space="preserve">35 К1 </t>
  </si>
  <si>
    <t>150Х150х5</t>
  </si>
  <si>
    <t>35 К2</t>
  </si>
  <si>
    <t>200х200х4</t>
  </si>
  <si>
    <t>35 Ш1 / Ш2</t>
  </si>
  <si>
    <t>66 / 80</t>
  </si>
  <si>
    <t xml:space="preserve">Квадрат  </t>
  </si>
  <si>
    <t>40 Б1 / Б2</t>
  </si>
  <si>
    <t>57 / 68</t>
  </si>
  <si>
    <t xml:space="preserve">40 К1 </t>
  </si>
  <si>
    <t>10</t>
  </si>
  <si>
    <t>40 К2</t>
  </si>
  <si>
    <t xml:space="preserve">12 </t>
  </si>
  <si>
    <t>40 Ш1 / Ш2</t>
  </si>
  <si>
    <t>89 / 107</t>
  </si>
  <si>
    <t>14</t>
  </si>
  <si>
    <t xml:space="preserve">    45 Б1 / Б2</t>
  </si>
  <si>
    <t>66,17 / 76</t>
  </si>
  <si>
    <t>16</t>
  </si>
  <si>
    <t xml:space="preserve">    45 Ш1 / Ш2</t>
  </si>
  <si>
    <t>123,5 / 144,67</t>
  </si>
  <si>
    <t>20</t>
  </si>
  <si>
    <t xml:space="preserve">    50 Б1 / Б2</t>
  </si>
  <si>
    <t>76 / 80</t>
  </si>
  <si>
    <t>ВНИМАНИЕ!</t>
  </si>
  <si>
    <t>Отгрузка производится только в машины с верхней погрузкой!!!!</t>
  </si>
  <si>
    <t>Производим газо-плазменную резку листа по размеру заказчика.</t>
  </si>
  <si>
    <t>Склад: г. Аксай, ул. Шолохова 1</t>
  </si>
  <si>
    <t>Труба профильная</t>
  </si>
  <si>
    <t>Лист г/к</t>
  </si>
  <si>
    <t>15х15х1,5</t>
  </si>
  <si>
    <t xml:space="preserve">   1,5 х 1250х2500</t>
  </si>
  <si>
    <t>20х20х1,5</t>
  </si>
  <si>
    <t xml:space="preserve">   2 х 1250х2500</t>
  </si>
  <si>
    <t>25х25х1,5</t>
  </si>
  <si>
    <t xml:space="preserve">   3 х1250х2500</t>
  </si>
  <si>
    <t>30х20х1,5</t>
  </si>
  <si>
    <t xml:space="preserve">   4 х 1500х6000</t>
  </si>
  <si>
    <t>30х30х1,5</t>
  </si>
  <si>
    <t xml:space="preserve">   5 х 1500х6000</t>
  </si>
  <si>
    <t>40х20х1,5</t>
  </si>
  <si>
    <t xml:space="preserve">   6 х 1500х6000</t>
  </si>
  <si>
    <t>40х25х1,5</t>
  </si>
  <si>
    <t xml:space="preserve">   8 х 1500х6000</t>
  </si>
  <si>
    <t>40х40х1,5</t>
  </si>
  <si>
    <t xml:space="preserve">  10 х 1500х6000</t>
  </si>
  <si>
    <t>20х20х2</t>
  </si>
  <si>
    <t xml:space="preserve">  12 х 1500х6000</t>
  </si>
  <si>
    <t>25х25х2</t>
  </si>
  <si>
    <t xml:space="preserve">  14 х 1500х6000</t>
  </si>
  <si>
    <t>30х20х2</t>
  </si>
  <si>
    <t xml:space="preserve">  16 х 1500х6000</t>
  </si>
  <si>
    <t>30х30х2</t>
  </si>
  <si>
    <t xml:space="preserve">  18 х 1500х6000</t>
  </si>
  <si>
    <t>40х20х2</t>
  </si>
  <si>
    <t xml:space="preserve">   20 х 1500х6000</t>
  </si>
  <si>
    <t>40х25х2</t>
  </si>
  <si>
    <t xml:space="preserve">   25 х 1500х6000</t>
  </si>
  <si>
    <t>40х40х2</t>
  </si>
  <si>
    <t xml:space="preserve">   30 х 1500х6000</t>
  </si>
  <si>
    <t>50х25х2</t>
  </si>
  <si>
    <t xml:space="preserve">   40 х 1500х6000</t>
  </si>
  <si>
    <t>50х30х2</t>
  </si>
  <si>
    <t xml:space="preserve">   50 х 1500х6000</t>
  </si>
  <si>
    <t>50х50х2</t>
  </si>
  <si>
    <t>Лист рифленый</t>
  </si>
  <si>
    <t>60х30х2</t>
  </si>
  <si>
    <t>60х40х2</t>
  </si>
  <si>
    <t>3 х 1250х2500</t>
  </si>
  <si>
    <t>60х60х2</t>
  </si>
  <si>
    <t>4 х 1500х6000</t>
  </si>
  <si>
    <t>80x40x2</t>
  </si>
  <si>
    <t>5  х 1500х6000</t>
  </si>
  <si>
    <t>80x60x2</t>
  </si>
  <si>
    <t>6  х 1500х6000</t>
  </si>
  <si>
    <t xml:space="preserve">40x20x3 </t>
  </si>
  <si>
    <t>8  х 1500х6000</t>
  </si>
  <si>
    <t>40х25х3</t>
  </si>
  <si>
    <t>Лист ПВЛ</t>
  </si>
  <si>
    <t>40x40x 3 / 4</t>
  </si>
  <si>
    <t>3,36 / 4,3</t>
  </si>
  <si>
    <t>50x25x 3 / 4</t>
  </si>
  <si>
    <t>3,13 / 3,99</t>
  </si>
  <si>
    <t>50x50x 3 / 4</t>
  </si>
  <si>
    <t>4,31 / 5,56</t>
  </si>
  <si>
    <t>60х30х 3 / 4</t>
  </si>
  <si>
    <t>3,83 / 4,93</t>
  </si>
  <si>
    <t>506 / 508</t>
  </si>
  <si>
    <t>60x40x 3 / 4</t>
  </si>
  <si>
    <t>4,3 / 5,56</t>
  </si>
  <si>
    <t>Лист х/к</t>
  </si>
  <si>
    <t>60x60x 3 / 4</t>
  </si>
  <si>
    <t>5,25 / 6,82</t>
  </si>
  <si>
    <t>80x40x 3 / 4</t>
  </si>
  <si>
    <t>0,5 х  1250х2500</t>
  </si>
  <si>
    <t>80x60x 3 / 4</t>
  </si>
  <si>
    <t>6,19 / 8,07</t>
  </si>
  <si>
    <t>0,7 х  1250х2500</t>
  </si>
  <si>
    <t>80x80x 3 / 4</t>
  </si>
  <si>
    <t>7,13 / 9,33</t>
  </si>
  <si>
    <t>0,8 х  1250х2500</t>
  </si>
  <si>
    <t>100x50x 3 / 4</t>
  </si>
  <si>
    <t>6,7 / 8,7</t>
  </si>
  <si>
    <t>1    х  1250х2500</t>
  </si>
  <si>
    <t>100x100x 3 / 4</t>
  </si>
  <si>
    <t>9,02 / 11,84</t>
  </si>
  <si>
    <t>1,2  х 1250х2500</t>
  </si>
  <si>
    <t xml:space="preserve">120x120x 4 </t>
  </si>
  <si>
    <t>1,5  х 1250х2500</t>
  </si>
  <si>
    <t>140x140x 4</t>
  </si>
  <si>
    <t>2,0 х  1250х2500</t>
  </si>
  <si>
    <t>Труба ВГПР</t>
  </si>
  <si>
    <t>Лист оцинкованный</t>
  </si>
  <si>
    <t>15х2,5 / 2,8</t>
  </si>
  <si>
    <t>1,16 / 1,28</t>
  </si>
  <si>
    <t>0,5 х   1250х2500</t>
  </si>
  <si>
    <t>20х2,5 / 2,8</t>
  </si>
  <si>
    <t>1,5 / 1,66</t>
  </si>
  <si>
    <t>0,55 х 1250х2500</t>
  </si>
  <si>
    <t>25х 2,8 / 3,2</t>
  </si>
  <si>
    <t>2,12 / 2,39</t>
  </si>
  <si>
    <t>0,7 х   1250х2500</t>
  </si>
  <si>
    <t>32х2,8 / 3,2</t>
  </si>
  <si>
    <t>2,73 / 3,09</t>
  </si>
  <si>
    <t>0,8 х   1250х2500</t>
  </si>
  <si>
    <t>40х3 / 3,5</t>
  </si>
  <si>
    <t>3,38 / 3,84</t>
  </si>
  <si>
    <t>1    х   1250х2500</t>
  </si>
  <si>
    <t>50х3 / 3,5</t>
  </si>
  <si>
    <t>4,22 / 4,88</t>
  </si>
  <si>
    <t>1,2 х   1250х2500</t>
  </si>
  <si>
    <t>Труба ЭЛСВ</t>
  </si>
  <si>
    <t>1,5 х   1250х2500</t>
  </si>
  <si>
    <t>2,0 х   1250х2500</t>
  </si>
  <si>
    <t>57х3 / 3,5</t>
  </si>
  <si>
    <t>3,99 / 4,62</t>
  </si>
  <si>
    <t>3,0 х   1250х2500</t>
  </si>
  <si>
    <t>76х3 / 3,5</t>
  </si>
  <si>
    <t>5,4 / 6,25</t>
  </si>
  <si>
    <t>Полоса</t>
  </si>
  <si>
    <t>89х3 / 3,5</t>
  </si>
  <si>
    <t>6,36 / 7,38</t>
  </si>
  <si>
    <t>102х3 / 3,5 / 4</t>
  </si>
  <si>
    <t>7,32 / 8,5 / 9,67</t>
  </si>
  <si>
    <t xml:space="preserve">20х4 </t>
  </si>
  <si>
    <t>108х3 / 3,5 / 4</t>
  </si>
  <si>
    <t>7,76 / 9,0 / 10,25</t>
  </si>
  <si>
    <t xml:space="preserve">25х4 </t>
  </si>
  <si>
    <t>114х4 / 133x4</t>
  </si>
  <si>
    <t>10,85 / 12,72</t>
  </si>
  <si>
    <t>40х4</t>
  </si>
  <si>
    <t>159х4 / 5</t>
  </si>
  <si>
    <t>15,28 / 17,14</t>
  </si>
  <si>
    <t>50х4</t>
  </si>
  <si>
    <t>219х5 / 6</t>
  </si>
  <si>
    <t>26,39 / 31,53</t>
  </si>
  <si>
    <t>50х5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</si>
</sst>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руб.-419];[RED]\-#,##0.00\ [$руб.-419]"/>
    <numFmt numFmtId="166" formatCode="#,##0"/>
    <numFmt numFmtId="167" formatCode="0.00"/>
    <numFmt numFmtId="168" formatCode="#,##0.0&quot;    &quot;"/>
    <numFmt numFmtId="169" formatCode="@"/>
    <numFmt numFmtId="170" formatCode="#,##0.0"/>
    <numFmt numFmtId="171" formatCode="dd/mm/yy"/>
    <numFmt numFmtId="172" formatCode="#,##0.00"/>
    <numFmt numFmtId="173" formatCode="0"/>
    <numFmt numFmtId="174" formatCode="#"/>
    <numFmt numFmtId="175" formatCode="0.0"/>
  </numFmts>
  <fonts count="41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SimSun"/>
      <family val="0"/>
    </font>
    <font>
      <sz val="8"/>
      <color indexed="8"/>
      <name val="Arial"/>
      <family val="2"/>
    </font>
    <font>
      <b/>
      <sz val="11"/>
      <color indexed="8"/>
      <name val="Calibri"/>
      <family val="1"/>
    </font>
    <font>
      <sz val="12"/>
      <color indexed="8"/>
      <name val=""/>
      <family val="1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10"/>
      <name val="Times New Roman"/>
      <family val="1"/>
    </font>
    <font>
      <b/>
      <sz val="8"/>
      <color indexed="8"/>
      <name val="Verdana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5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9"/>
      <color indexed="8"/>
      <name val="SimSun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SimSun"/>
      <family val="0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>
      <alignment horizontal="center"/>
      <protection/>
    </xf>
    <xf numFmtId="164" fontId="9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8" fillId="0" borderId="0">
      <alignment horizontal="center"/>
      <protection/>
    </xf>
    <xf numFmtId="164" fontId="11" fillId="0" borderId="0" applyNumberFormat="0" applyFill="0" applyBorder="0" applyAlignment="0" applyProtection="0"/>
    <xf numFmtId="164" fontId="8" fillId="0" borderId="0">
      <alignment horizontal="center" textRotation="90"/>
      <protection/>
    </xf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14" fillId="0" borderId="0">
      <alignment/>
      <protection/>
    </xf>
    <xf numFmtId="165" fontId="14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5" fillId="0" borderId="0">
      <alignment/>
      <protection/>
    </xf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5" fillId="0" borderId="0">
      <alignment/>
      <protection/>
    </xf>
    <xf numFmtId="164" fontId="0" fillId="0" borderId="0" applyNumberFormat="0" applyFill="0" applyBorder="0" applyAlignment="0" applyProtection="0"/>
    <xf numFmtId="165" fontId="18" fillId="0" borderId="0">
      <alignment/>
      <protection/>
    </xf>
    <xf numFmtId="164" fontId="15" fillId="0" borderId="0">
      <alignment/>
      <protection/>
    </xf>
    <xf numFmtId="164" fontId="19" fillId="0" borderId="0">
      <alignment/>
      <protection/>
    </xf>
    <xf numFmtId="164" fontId="20" fillId="0" borderId="0">
      <alignment/>
      <protection/>
    </xf>
  </cellStyleXfs>
  <cellXfs count="195">
    <xf numFmtId="164" fontId="0" fillId="0" borderId="0" xfId="0" applyAlignment="1">
      <alignment/>
    </xf>
    <xf numFmtId="164" fontId="20" fillId="0" borderId="0" xfId="50" applyFont="1" applyFill="1" applyAlignment="1">
      <alignment horizontal="left" indent="1"/>
      <protection/>
    </xf>
    <xf numFmtId="166" fontId="20" fillId="0" borderId="0" xfId="50" applyNumberFormat="1" applyFont="1" applyFill="1" applyAlignment="1">
      <alignment horizontal="center"/>
      <protection/>
    </xf>
    <xf numFmtId="167" fontId="20" fillId="0" borderId="0" xfId="50" applyNumberFormat="1" applyFont="1" applyFill="1" applyAlignment="1">
      <alignment horizontal="center"/>
      <protection/>
    </xf>
    <xf numFmtId="166" fontId="20" fillId="0" borderId="0" xfId="50" applyNumberFormat="1" applyFont="1" applyFill="1" applyAlignment="1">
      <alignment horizontal="left"/>
      <protection/>
    </xf>
    <xf numFmtId="166" fontId="20" fillId="0" borderId="0" xfId="50" applyNumberFormat="1" applyFont="1" applyFill="1" applyAlignment="1">
      <alignment horizontal="left" indent="1"/>
      <protection/>
    </xf>
    <xf numFmtId="166" fontId="20" fillId="0" borderId="0" xfId="50" applyNumberFormat="1" applyFont="1" applyFill="1" applyAlignment="1">
      <alignment horizontal="center" vertical="center"/>
      <protection/>
    </xf>
    <xf numFmtId="168" fontId="20" fillId="0" borderId="0" xfId="50" applyNumberFormat="1" applyFont="1" applyFill="1" applyAlignment="1">
      <alignment horizontal="center"/>
      <protection/>
    </xf>
    <xf numFmtId="164" fontId="20" fillId="0" borderId="0" xfId="50" applyFont="1" applyFill="1">
      <alignment/>
      <protection/>
    </xf>
    <xf numFmtId="164" fontId="19" fillId="0" borderId="0" xfId="50" applyFill="1">
      <alignment/>
      <protection/>
    </xf>
    <xf numFmtId="164" fontId="20" fillId="0" borderId="0" xfId="51">
      <alignment/>
      <protection/>
    </xf>
    <xf numFmtId="164" fontId="21" fillId="0" borderId="0" xfId="46" applyFont="1" applyBorder="1" applyAlignment="1">
      <alignment horizontal="center" vertical="center"/>
      <protection/>
    </xf>
    <xf numFmtId="164" fontId="20" fillId="0" borderId="0" xfId="0" applyFont="1" applyFill="1" applyAlignment="1">
      <alignment horizontal="center"/>
    </xf>
    <xf numFmtId="169" fontId="21" fillId="9" borderId="0" xfId="46" applyNumberFormat="1" applyFont="1" applyFill="1" applyBorder="1" applyAlignment="1">
      <alignment horizontal="center" vertical="center" wrapText="1"/>
      <protection/>
    </xf>
    <xf numFmtId="169" fontId="21" fillId="9" borderId="0" xfId="46" applyNumberFormat="1" applyFont="1" applyFill="1" applyBorder="1" applyAlignment="1">
      <alignment horizontal="center" vertical="center" wrapText="1"/>
      <protection/>
    </xf>
    <xf numFmtId="164" fontId="23" fillId="0" borderId="0" xfId="50" applyFont="1" applyFill="1" applyAlignment="1">
      <alignment horizontal="left" indent="1"/>
      <protection/>
    </xf>
    <xf numFmtId="166" fontId="24" fillId="0" borderId="2" xfId="46" applyNumberFormat="1" applyFont="1" applyFill="1" applyBorder="1" applyAlignment="1">
      <alignment/>
      <protection/>
    </xf>
    <xf numFmtId="164" fontId="24" fillId="0" borderId="2" xfId="0" applyFont="1" applyFill="1" applyBorder="1" applyAlignment="1">
      <alignment/>
    </xf>
    <xf numFmtId="170" fontId="24" fillId="9" borderId="2" xfId="46" applyNumberFormat="1" applyFont="1" applyFill="1" applyBorder="1" applyAlignment="1">
      <alignment/>
      <protection/>
    </xf>
    <xf numFmtId="170" fontId="25" fillId="0" borderId="2" xfId="46" applyNumberFormat="1" applyFont="1" applyFill="1" applyBorder="1" applyAlignment="1">
      <alignment horizontal="right"/>
      <protection/>
    </xf>
    <xf numFmtId="170" fontId="24" fillId="0" borderId="2" xfId="46" applyNumberFormat="1" applyFont="1" applyFill="1" applyBorder="1" applyAlignment="1">
      <alignment/>
      <protection/>
    </xf>
    <xf numFmtId="166" fontId="26" fillId="0" borderId="2" xfId="46" applyNumberFormat="1" applyFont="1" applyFill="1" applyBorder="1" applyAlignment="1">
      <alignment horizontal="left" vertical="center"/>
      <protection/>
    </xf>
    <xf numFmtId="171" fontId="27" fillId="0" borderId="2" xfId="50" applyNumberFormat="1" applyFont="1" applyFill="1" applyBorder="1" applyAlignment="1">
      <alignment vertical="center"/>
      <protection/>
    </xf>
    <xf numFmtId="164" fontId="28" fillId="0" borderId="0" xfId="50" applyFont="1" applyFill="1" applyBorder="1" applyAlignment="1">
      <alignment vertical="center"/>
      <protection/>
    </xf>
    <xf numFmtId="164" fontId="20" fillId="0" borderId="0" xfId="50" applyFont="1" applyFill="1" applyAlignment="1">
      <alignment vertical="center"/>
      <protection/>
    </xf>
    <xf numFmtId="164" fontId="19" fillId="0" borderId="0" xfId="50" applyFill="1" applyAlignment="1">
      <alignment vertical="center"/>
      <protection/>
    </xf>
    <xf numFmtId="164" fontId="20" fillId="0" borderId="0" xfId="50" applyFont="1" applyFill="1" applyAlignment="1">
      <alignment horizontal="center" vertical="center"/>
      <protection/>
    </xf>
    <xf numFmtId="164" fontId="3" fillId="4" borderId="3" xfId="42" applyFont="1" applyFill="1" applyBorder="1" applyAlignment="1">
      <alignment horizontal="center" vertical="center" wrapText="1"/>
      <protection/>
    </xf>
    <xf numFmtId="166" fontId="3" fillId="4" borderId="4" xfId="42" applyNumberFormat="1" applyFont="1" applyFill="1" applyBorder="1" applyAlignment="1">
      <alignment horizontal="center" vertical="center" wrapText="1"/>
      <protection/>
    </xf>
    <xf numFmtId="167" fontId="3" fillId="4" borderId="5" xfId="42" applyNumberFormat="1" applyFont="1" applyFill="1" applyBorder="1" applyAlignment="1">
      <alignment horizontal="center" vertical="center" wrapText="1"/>
      <protection/>
    </xf>
    <xf numFmtId="166" fontId="20" fillId="0" borderId="0" xfId="42" applyNumberFormat="1" applyFont="1" applyFill="1" applyBorder="1" applyAlignment="1">
      <alignment horizontal="center" vertical="center" wrapText="1"/>
      <protection/>
    </xf>
    <xf numFmtId="166" fontId="3" fillId="4" borderId="6" xfId="42" applyNumberFormat="1" applyFont="1" applyFill="1" applyBorder="1" applyAlignment="1">
      <alignment horizontal="center" vertical="center" wrapText="1"/>
      <protection/>
    </xf>
    <xf numFmtId="166" fontId="3" fillId="4" borderId="7" xfId="42" applyNumberFormat="1" applyFont="1" applyFill="1" applyBorder="1" applyAlignment="1">
      <alignment horizontal="center" vertical="center" wrapText="1"/>
      <protection/>
    </xf>
    <xf numFmtId="168" fontId="3" fillId="4" borderId="8" xfId="42" applyNumberFormat="1" applyFont="1" applyFill="1" applyBorder="1" applyAlignment="1">
      <alignment horizontal="center" vertical="center" wrapText="1"/>
      <protection/>
    </xf>
    <xf numFmtId="164" fontId="20" fillId="0" borderId="0" xfId="50" applyFont="1" applyFill="1" applyAlignment="1">
      <alignment horizontal="center"/>
      <protection/>
    </xf>
    <xf numFmtId="166" fontId="3" fillId="4" borderId="9" xfId="42" applyNumberFormat="1" applyFont="1" applyFill="1" applyBorder="1" applyAlignment="1">
      <alignment horizontal="center" vertical="center" wrapText="1"/>
      <protection/>
    </xf>
    <xf numFmtId="166" fontId="3" fillId="4" borderId="0" xfId="42" applyNumberFormat="1" applyFont="1" applyFill="1" applyBorder="1" applyAlignment="1">
      <alignment horizontal="center" vertical="center" wrapText="1"/>
      <protection/>
    </xf>
    <xf numFmtId="170" fontId="29" fillId="10" borderId="4" xfId="42" applyNumberFormat="1" applyFont="1" applyFill="1" applyBorder="1" applyAlignment="1">
      <alignment horizontal="center" vertical="center" wrapText="1"/>
      <protection/>
    </xf>
    <xf numFmtId="164" fontId="15" fillId="0" borderId="0" xfId="42" applyFont="1">
      <alignment/>
      <protection/>
    </xf>
    <xf numFmtId="169" fontId="29" fillId="10" borderId="10" xfId="50" applyNumberFormat="1" applyFont="1" applyFill="1" applyBorder="1" applyAlignment="1">
      <alignment horizontal="center" vertical="center"/>
      <protection/>
    </xf>
    <xf numFmtId="169" fontId="20" fillId="0" borderId="4" xfId="42" applyNumberFormat="1" applyFont="1" applyFill="1" applyBorder="1" applyAlignment="1">
      <alignment horizontal="left" vertical="center" wrapText="1" indent="1"/>
      <protection/>
    </xf>
    <xf numFmtId="166" fontId="20" fillId="0" borderId="4" xfId="42" applyNumberFormat="1" applyFont="1" applyFill="1" applyBorder="1" applyAlignment="1">
      <alignment horizontal="center" vertical="center" wrapText="1"/>
      <protection/>
    </xf>
    <xf numFmtId="166" fontId="20" fillId="9" borderId="4" xfId="42" applyNumberFormat="1" applyFont="1" applyFill="1" applyBorder="1" applyAlignment="1">
      <alignment horizontal="center" vertical="center" wrapText="1"/>
      <protection/>
    </xf>
    <xf numFmtId="167" fontId="20" fillId="0" borderId="4" xfId="42" applyNumberFormat="1" applyFont="1" applyFill="1" applyBorder="1" applyAlignment="1">
      <alignment horizontal="center" vertical="center" wrapText="1"/>
      <protection/>
    </xf>
    <xf numFmtId="166" fontId="20" fillId="0" borderId="4" xfId="42" applyNumberFormat="1" applyFont="1" applyFill="1" applyBorder="1" applyAlignment="1">
      <alignment horizontal="left" vertical="center" wrapText="1" indent="1"/>
      <protection/>
    </xf>
    <xf numFmtId="166" fontId="30" fillId="0" borderId="4" xfId="42" applyNumberFormat="1" applyFont="1" applyFill="1" applyBorder="1" applyAlignment="1">
      <alignment horizontal="center" vertical="center" wrapText="1"/>
      <protection/>
    </xf>
    <xf numFmtId="166" fontId="30" fillId="9" borderId="4" xfId="50" applyNumberFormat="1" applyFont="1" applyFill="1" applyBorder="1" applyAlignment="1">
      <alignment horizontal="center" vertical="center"/>
      <protection/>
    </xf>
    <xf numFmtId="164" fontId="20" fillId="0" borderId="4" xfId="42" applyFont="1" applyFill="1" applyBorder="1" applyAlignment="1">
      <alignment horizontal="center" vertical="center" wrapText="1"/>
      <protection/>
    </xf>
    <xf numFmtId="166" fontId="20" fillId="9" borderId="9" xfId="42" applyNumberFormat="1" applyFont="1" applyFill="1" applyBorder="1" applyAlignment="1">
      <alignment horizontal="center" vertical="center" wrapText="1"/>
      <protection/>
    </xf>
    <xf numFmtId="167" fontId="20" fillId="0" borderId="9" xfId="42" applyNumberFormat="1" applyFont="1" applyFill="1" applyBorder="1" applyAlignment="1">
      <alignment horizontal="center" vertical="center" wrapText="1"/>
      <protection/>
    </xf>
    <xf numFmtId="166" fontId="30" fillId="9" borderId="9" xfId="50" applyNumberFormat="1" applyFont="1" applyFill="1" applyBorder="1" applyAlignment="1">
      <alignment horizontal="center" vertical="center"/>
      <protection/>
    </xf>
    <xf numFmtId="166" fontId="20" fillId="0" borderId="11" xfId="42" applyNumberFormat="1" applyFont="1" applyFill="1" applyBorder="1" applyAlignment="1">
      <alignment horizontal="left" vertical="center" wrapText="1" indent="1"/>
      <protection/>
    </xf>
    <xf numFmtId="164" fontId="20" fillId="0" borderId="12" xfId="42" applyFont="1" applyFill="1" applyBorder="1" applyAlignment="1">
      <alignment horizontal="center" vertical="center" wrapText="1"/>
      <protection/>
    </xf>
    <xf numFmtId="167" fontId="20" fillId="0" borderId="13" xfId="42" applyNumberFormat="1" applyFont="1" applyFill="1" applyBorder="1" applyAlignment="1">
      <alignment horizontal="center" vertical="center"/>
      <protection/>
    </xf>
    <xf numFmtId="167" fontId="20" fillId="0" borderId="12" xfId="42" applyNumberFormat="1" applyFont="1" applyFill="1" applyBorder="1" applyAlignment="1">
      <alignment horizontal="center" vertical="center" wrapText="1"/>
      <protection/>
    </xf>
    <xf numFmtId="169" fontId="20" fillId="0" borderId="12" xfId="42" applyNumberFormat="1" applyFont="1" applyFill="1" applyBorder="1" applyAlignment="1">
      <alignment horizontal="center" vertical="center" wrapText="1"/>
      <protection/>
    </xf>
    <xf numFmtId="164" fontId="20" fillId="0" borderId="4" xfId="0" applyFont="1" applyBorder="1" applyAlignment="1">
      <alignment horizontal="left"/>
    </xf>
    <xf numFmtId="164" fontId="20" fillId="0" borderId="4" xfId="0" applyFont="1" applyBorder="1" applyAlignment="1">
      <alignment horizontal="center"/>
    </xf>
    <xf numFmtId="169" fontId="29" fillId="10" borderId="4" xfId="42" applyNumberFormat="1" applyFont="1" applyFill="1" applyBorder="1" applyAlignment="1">
      <alignment horizontal="center" vertical="center" wrapText="1"/>
      <protection/>
    </xf>
    <xf numFmtId="170" fontId="29" fillId="10" borderId="10" xfId="42" applyNumberFormat="1" applyFont="1" applyFill="1" applyBorder="1" applyAlignment="1">
      <alignment horizontal="center" vertical="center" wrapText="1"/>
      <protection/>
    </xf>
    <xf numFmtId="169" fontId="23" fillId="0" borderId="11" xfId="42" applyNumberFormat="1" applyFont="1" applyFill="1" applyBorder="1" applyAlignment="1">
      <alignment horizontal="left" vertical="center" wrapText="1" indent="1"/>
      <protection/>
    </xf>
    <xf numFmtId="169" fontId="20" fillId="0" borderId="11" xfId="42" applyNumberFormat="1" applyFont="1" applyFill="1" applyBorder="1" applyAlignment="1">
      <alignment horizontal="left" vertical="center" wrapText="1" indent="1"/>
      <protection/>
    </xf>
    <xf numFmtId="169" fontId="29" fillId="10" borderId="10" xfId="42" applyNumberFormat="1" applyFont="1" applyFill="1" applyBorder="1" applyAlignment="1">
      <alignment horizontal="center" vertical="center" wrapText="1"/>
      <protection/>
    </xf>
    <xf numFmtId="168" fontId="20" fillId="0" borderId="4" xfId="42" applyNumberFormat="1" applyFont="1" applyFill="1" applyBorder="1" applyAlignment="1">
      <alignment horizontal="center" vertical="center" wrapText="1"/>
      <protection/>
    </xf>
    <xf numFmtId="166" fontId="29" fillId="10" borderId="14" xfId="42" applyNumberFormat="1" applyFont="1" applyFill="1" applyBorder="1" applyAlignment="1">
      <alignment horizontal="center" vertical="center" wrapText="1"/>
      <protection/>
    </xf>
    <xf numFmtId="164" fontId="29" fillId="10" borderId="10" xfId="50" applyFont="1" applyFill="1" applyBorder="1" applyAlignment="1">
      <alignment horizontal="center" vertical="center"/>
      <protection/>
    </xf>
    <xf numFmtId="172" fontId="29" fillId="10" borderId="4" xfId="51" applyNumberFormat="1" applyFont="1" applyFill="1" applyBorder="1" applyAlignment="1">
      <alignment horizontal="center" vertical="center" wrapText="1"/>
      <protection/>
    </xf>
    <xf numFmtId="164" fontId="20" fillId="0" borderId="4" xfId="50" applyFont="1" applyFill="1" applyBorder="1" applyAlignment="1">
      <alignment horizontal="left" vertical="center" indent="1"/>
      <protection/>
    </xf>
    <xf numFmtId="166" fontId="20" fillId="9" borderId="4" xfId="50" applyNumberFormat="1" applyFont="1" applyFill="1" applyBorder="1" applyAlignment="1">
      <alignment horizontal="center" vertical="center"/>
      <protection/>
    </xf>
    <xf numFmtId="168" fontId="20" fillId="0" borderId="4" xfId="50" applyNumberFormat="1" applyFont="1" applyFill="1" applyBorder="1" applyAlignment="1">
      <alignment horizontal="center"/>
      <protection/>
    </xf>
    <xf numFmtId="164" fontId="23" fillId="9" borderId="4" xfId="42" applyFont="1" applyFill="1" applyBorder="1" applyAlignment="1">
      <alignment horizontal="center" vertical="center" wrapText="1"/>
      <protection/>
    </xf>
    <xf numFmtId="164" fontId="31" fillId="9" borderId="4" xfId="50" applyFont="1" applyFill="1" applyBorder="1" applyAlignment="1">
      <alignment horizontal="center" vertical="center" wrapText="1"/>
      <protection/>
    </xf>
    <xf numFmtId="167" fontId="23" fillId="9" borderId="4" xfId="42" applyNumberFormat="1" applyFont="1" applyFill="1" applyBorder="1" applyAlignment="1">
      <alignment horizontal="center" vertical="center" wrapText="1"/>
      <protection/>
    </xf>
    <xf numFmtId="166" fontId="23" fillId="9" borderId="4" xfId="42" applyNumberFormat="1" applyFont="1" applyFill="1" applyBorder="1" applyAlignment="1">
      <alignment horizontal="center" vertical="center" wrapText="1"/>
      <protection/>
    </xf>
    <xf numFmtId="164" fontId="23" fillId="9" borderId="4" xfId="50" applyFont="1" applyFill="1" applyBorder="1" applyAlignment="1">
      <alignment horizontal="center" vertical="center"/>
      <protection/>
    </xf>
    <xf numFmtId="164" fontId="23" fillId="9" borderId="4" xfId="50" applyFont="1" applyFill="1" applyBorder="1" applyAlignment="1">
      <alignment horizontal="center" vertical="center" wrapText="1"/>
      <protection/>
    </xf>
    <xf numFmtId="172" fontId="20" fillId="0" borderId="4" xfId="51" applyNumberFormat="1" applyFont="1" applyFill="1" applyBorder="1" applyAlignment="1">
      <alignment horizontal="left" vertical="center" wrapText="1" indent="1"/>
      <protection/>
    </xf>
    <xf numFmtId="172" fontId="20" fillId="0" borderId="4" xfId="51" applyNumberFormat="1" applyFont="1" applyFill="1" applyBorder="1" applyAlignment="1">
      <alignment horizontal="center" vertical="center" wrapText="1"/>
      <protection/>
    </xf>
    <xf numFmtId="164" fontId="20" fillId="0" borderId="4" xfId="50" applyFont="1" applyFill="1" applyBorder="1" applyAlignment="1">
      <alignment horizontal="center" vertical="center"/>
      <protection/>
    </xf>
    <xf numFmtId="173" fontId="20" fillId="9" borderId="4" xfId="42" applyNumberFormat="1" applyFont="1" applyFill="1" applyBorder="1" applyAlignment="1">
      <alignment horizontal="center" wrapText="1"/>
      <protection/>
    </xf>
    <xf numFmtId="174" fontId="20" fillId="9" borderId="4" xfId="50" applyNumberFormat="1" applyFont="1" applyFill="1" applyBorder="1" applyAlignment="1">
      <alignment horizontal="center" vertical="center"/>
      <protection/>
    </xf>
    <xf numFmtId="169" fontId="20" fillId="9" borderId="4" xfId="50" applyNumberFormat="1" applyFont="1" applyFill="1" applyBorder="1" applyAlignment="1">
      <alignment horizontal="center" vertical="center"/>
      <protection/>
    </xf>
    <xf numFmtId="168" fontId="20" fillId="9" borderId="4" xfId="42" applyNumberFormat="1" applyFont="1" applyFill="1" applyBorder="1" applyAlignment="1">
      <alignment horizontal="center" vertical="center" wrapText="1"/>
      <protection/>
    </xf>
    <xf numFmtId="164" fontId="20" fillId="9" borderId="4" xfId="50" applyFont="1" applyFill="1" applyBorder="1" applyAlignment="1">
      <alignment horizontal="center" vertical="center"/>
      <protection/>
    </xf>
    <xf numFmtId="166" fontId="20" fillId="0" borderId="4" xfId="50" applyNumberFormat="1" applyFont="1" applyFill="1" applyBorder="1" applyAlignment="1">
      <alignment horizontal="left" vertical="center" indent="1"/>
      <protection/>
    </xf>
    <xf numFmtId="168" fontId="20" fillId="9" borderId="4" xfId="50" applyNumberFormat="1" applyFont="1" applyFill="1" applyBorder="1" applyAlignment="1">
      <alignment horizontal="center"/>
      <protection/>
    </xf>
    <xf numFmtId="166" fontId="20" fillId="0" borderId="4" xfId="44" applyNumberFormat="1" applyFont="1" applyFill="1" applyBorder="1" applyAlignment="1">
      <alignment horizontal="left" vertical="center" indent="1"/>
      <protection/>
    </xf>
    <xf numFmtId="170" fontId="20" fillId="0" borderId="4" xfId="50" applyNumberFormat="1" applyFont="1" applyFill="1" applyBorder="1" applyAlignment="1">
      <alignment horizontal="left" vertical="center" indent="1"/>
      <protection/>
    </xf>
    <xf numFmtId="169" fontId="20" fillId="0" borderId="9" xfId="50" applyNumberFormat="1" applyFont="1" applyFill="1" applyBorder="1" applyAlignment="1">
      <alignment horizontal="left" vertical="center" indent="1"/>
      <protection/>
    </xf>
    <xf numFmtId="169" fontId="20" fillId="0" borderId="4" xfId="50" applyNumberFormat="1" applyFont="1" applyFill="1" applyBorder="1" applyAlignment="1">
      <alignment horizontal="left" vertical="center" indent="1"/>
      <protection/>
    </xf>
    <xf numFmtId="164" fontId="20" fillId="0" borderId="4" xfId="0" applyFont="1" applyBorder="1" applyAlignment="1">
      <alignment/>
    </xf>
    <xf numFmtId="164" fontId="32" fillId="0" borderId="0" xfId="0" applyFont="1" applyBorder="1" applyAlignment="1">
      <alignment horizontal="center" vertical="center"/>
    </xf>
    <xf numFmtId="166" fontId="23" fillId="0" borderId="0" xfId="50" applyNumberFormat="1" applyFont="1" applyFill="1" applyAlignment="1">
      <alignment horizontal="left" indent="1"/>
      <protection/>
    </xf>
    <xf numFmtId="166" fontId="23" fillId="0" borderId="0" xfId="50" applyNumberFormat="1" applyFont="1" applyFill="1" applyAlignment="1">
      <alignment horizontal="center"/>
      <protection/>
    </xf>
    <xf numFmtId="166" fontId="33" fillId="0" borderId="0" xfId="50" applyNumberFormat="1" applyFont="1" applyFill="1">
      <alignment/>
      <protection/>
    </xf>
    <xf numFmtId="164" fontId="23" fillId="0" borderId="0" xfId="50" applyFont="1" applyFill="1" applyAlignment="1">
      <alignment horizontal="center"/>
      <protection/>
    </xf>
    <xf numFmtId="170" fontId="27" fillId="0" borderId="2" xfId="46" applyNumberFormat="1" applyFont="1" applyFill="1" applyBorder="1" applyAlignment="1">
      <alignment horizontal="right"/>
      <protection/>
    </xf>
    <xf numFmtId="166" fontId="34" fillId="0" borderId="0" xfId="46" applyNumberFormat="1" applyFont="1" applyFill="1" applyBorder="1" applyAlignment="1">
      <alignment horizontal="left" vertical="center"/>
      <protection/>
    </xf>
    <xf numFmtId="164" fontId="20" fillId="0" borderId="0" xfId="0" applyFont="1" applyFill="1" applyAlignment="1">
      <alignment vertical="center"/>
    </xf>
    <xf numFmtId="164" fontId="3" fillId="4" borderId="9" xfId="42" applyFont="1" applyFill="1" applyBorder="1" applyAlignment="1">
      <alignment horizontal="center" vertical="center" wrapText="1"/>
      <protection/>
    </xf>
    <xf numFmtId="166" fontId="3" fillId="4" borderId="15" xfId="42" applyNumberFormat="1" applyFont="1" applyFill="1" applyBorder="1" applyAlignment="1">
      <alignment horizontal="center" vertical="center" wrapText="1"/>
      <protection/>
    </xf>
    <xf numFmtId="175" fontId="3" fillId="4" borderId="9" xfId="42" applyNumberFormat="1" applyFont="1" applyFill="1" applyBorder="1" applyAlignment="1">
      <alignment horizontal="center" vertical="center" wrapText="1"/>
      <protection/>
    </xf>
    <xf numFmtId="166" fontId="28" fillId="0" borderId="0" xfId="42" applyNumberFormat="1" applyFont="1" applyFill="1" applyBorder="1" applyAlignment="1">
      <alignment horizontal="center" vertical="center" wrapText="1"/>
      <protection/>
    </xf>
    <xf numFmtId="166" fontId="3" fillId="4" borderId="11" xfId="42" applyNumberFormat="1" applyFont="1" applyFill="1" applyBorder="1" applyAlignment="1">
      <alignment horizontal="center" vertical="center" wrapText="1"/>
      <protection/>
    </xf>
    <xf numFmtId="168" fontId="3" fillId="4" borderId="9" xfId="42" applyNumberFormat="1" applyFont="1" applyFill="1" applyBorder="1" applyAlignment="1">
      <alignment horizontal="center" vertical="center" wrapText="1"/>
      <protection/>
    </xf>
    <xf numFmtId="164" fontId="23" fillId="0" borderId="0" xfId="50" applyFont="1" applyFill="1">
      <alignment/>
      <protection/>
    </xf>
    <xf numFmtId="164" fontId="35" fillId="0" borderId="0" xfId="50" applyFont="1" applyFill="1">
      <alignment/>
      <protection/>
    </xf>
    <xf numFmtId="166" fontId="36" fillId="4" borderId="0" xfId="42" applyNumberFormat="1" applyFont="1" applyFill="1" applyBorder="1" applyAlignment="1">
      <alignment horizontal="center" vertical="center" wrapText="1"/>
      <protection/>
    </xf>
    <xf numFmtId="164" fontId="15" fillId="0" borderId="0" xfId="50" applyFont="1" applyFill="1">
      <alignment/>
      <protection/>
    </xf>
    <xf numFmtId="164" fontId="29" fillId="10" borderId="9" xfId="50" applyFont="1" applyFill="1" applyBorder="1" applyAlignment="1">
      <alignment horizontal="center" vertical="center"/>
      <protection/>
    </xf>
    <xf numFmtId="170" fontId="29" fillId="10" borderId="9" xfId="42" applyNumberFormat="1" applyFont="1" applyFill="1" applyBorder="1" applyAlignment="1">
      <alignment horizontal="center" vertical="center" wrapText="1"/>
      <protection/>
    </xf>
    <xf numFmtId="174" fontId="20" fillId="0" borderId="11" xfId="50" applyNumberFormat="1" applyFont="1" applyFill="1" applyBorder="1" applyAlignment="1">
      <alignment horizontal="left" vertical="center" wrapText="1" indent="1"/>
      <protection/>
    </xf>
    <xf numFmtId="170" fontId="20" fillId="0" borderId="4" xfId="50" applyNumberFormat="1" applyFont="1" applyFill="1" applyBorder="1" applyAlignment="1">
      <alignment horizontal="left"/>
      <protection/>
    </xf>
    <xf numFmtId="166" fontId="20" fillId="0" borderId="4" xfId="50" applyNumberFormat="1" applyFont="1" applyFill="1" applyBorder="1" applyAlignment="1">
      <alignment horizontal="center" vertical="center"/>
      <protection/>
    </xf>
    <xf numFmtId="166" fontId="37" fillId="9" borderId="4" xfId="45" applyNumberFormat="1" applyFont="1" applyFill="1" applyBorder="1" applyAlignment="1">
      <alignment horizontal="center" vertical="center" wrapText="1"/>
      <protection/>
    </xf>
    <xf numFmtId="172" fontId="28" fillId="0" borderId="0" xfId="42" applyNumberFormat="1" applyFont="1" applyFill="1" applyBorder="1" applyAlignment="1">
      <alignment horizontal="center" vertical="center" wrapText="1"/>
      <protection/>
    </xf>
    <xf numFmtId="166" fontId="37" fillId="9" borderId="4" xfId="50" applyNumberFormat="1" applyFont="1" applyFill="1" applyBorder="1" applyAlignment="1">
      <alignment horizontal="center" vertical="center"/>
      <protection/>
    </xf>
    <xf numFmtId="166" fontId="20" fillId="0" borderId="4" xfId="45" applyNumberFormat="1" applyFont="1" applyFill="1" applyBorder="1" applyAlignment="1">
      <alignment horizontal="center" vertical="center" wrapText="1"/>
      <protection/>
    </xf>
    <xf numFmtId="172" fontId="23" fillId="0" borderId="0" xfId="42" applyNumberFormat="1" applyFont="1" applyFill="1" applyBorder="1" applyAlignment="1">
      <alignment horizontal="center" vertical="center" wrapText="1"/>
      <protection/>
    </xf>
    <xf numFmtId="164" fontId="20" fillId="0" borderId="4" xfId="50" applyFont="1" applyFill="1" applyBorder="1" applyAlignment="1">
      <alignment horizontal="left"/>
      <protection/>
    </xf>
    <xf numFmtId="164" fontId="20" fillId="0" borderId="11" xfId="50" applyFont="1" applyFill="1" applyBorder="1" applyAlignment="1">
      <alignment horizontal="left" vertical="center" indent="1"/>
      <protection/>
    </xf>
    <xf numFmtId="174" fontId="23" fillId="0" borderId="11" xfId="50" applyNumberFormat="1" applyFont="1" applyFill="1" applyBorder="1" applyAlignment="1">
      <alignment horizontal="left" vertical="center" wrapText="1" indent="1"/>
      <protection/>
    </xf>
    <xf numFmtId="164" fontId="28" fillId="0" borderId="12" xfId="50" applyFont="1" applyFill="1" applyBorder="1" applyAlignment="1">
      <alignment horizontal="center" vertical="center"/>
      <protection/>
    </xf>
    <xf numFmtId="170" fontId="20" fillId="0" borderId="4" xfId="44" applyNumberFormat="1" applyFont="1" applyFill="1" applyBorder="1" applyAlignment="1">
      <alignment horizontal="left" vertical="center" indent="1"/>
      <protection/>
    </xf>
    <xf numFmtId="164" fontId="20" fillId="0" borderId="4" xfId="45" applyFont="1" applyFill="1" applyBorder="1" applyAlignment="1">
      <alignment horizontal="center" vertical="top" wrapText="1"/>
      <protection/>
    </xf>
    <xf numFmtId="164" fontId="20" fillId="0" borderId="12" xfId="50" applyFont="1" applyFill="1" applyBorder="1" applyAlignment="1">
      <alignment horizontal="center" vertical="center"/>
      <protection/>
    </xf>
    <xf numFmtId="174" fontId="20" fillId="0" borderId="3" xfId="50" applyNumberFormat="1" applyFont="1" applyFill="1" applyBorder="1" applyAlignment="1">
      <alignment horizontal="left" vertical="center" wrapText="1" indent="1"/>
      <protection/>
    </xf>
    <xf numFmtId="164" fontId="20" fillId="0" borderId="5" xfId="42" applyFont="1" applyFill="1" applyBorder="1" applyAlignment="1">
      <alignment horizontal="center" vertical="center" wrapText="1"/>
      <protection/>
    </xf>
    <xf numFmtId="164" fontId="20" fillId="0" borderId="4" xfId="44" applyFont="1" applyFill="1" applyBorder="1" applyAlignment="1">
      <alignment horizontal="left" vertical="center" indent="1"/>
      <protection/>
    </xf>
    <xf numFmtId="174" fontId="20" fillId="0" borderId="4" xfId="50" applyNumberFormat="1" applyFont="1" applyFill="1" applyBorder="1" applyAlignment="1">
      <alignment horizontal="left" vertical="center" wrapText="1" indent="1"/>
      <protection/>
    </xf>
    <xf numFmtId="166" fontId="23" fillId="0" borderId="0" xfId="42" applyNumberFormat="1" applyFont="1" applyFill="1" applyBorder="1" applyAlignment="1">
      <alignment horizontal="center" vertical="center" wrapText="1"/>
      <protection/>
    </xf>
    <xf numFmtId="164" fontId="0" fillId="0" borderId="4" xfId="0" applyFill="1" applyBorder="1" applyAlignment="1">
      <alignment/>
    </xf>
    <xf numFmtId="164" fontId="20" fillId="0" borderId="4" xfId="50" applyFont="1" applyFill="1" applyBorder="1" applyAlignment="1">
      <alignment horizontal="center"/>
      <protection/>
    </xf>
    <xf numFmtId="170" fontId="20" fillId="0" borderId="4" xfId="50" applyNumberFormat="1" applyFont="1" applyFill="1" applyBorder="1" applyAlignment="1">
      <alignment horizontal="left" vertical="center" wrapText="1" indent="1"/>
      <protection/>
    </xf>
    <xf numFmtId="164" fontId="20" fillId="0" borderId="4" xfId="50" applyFont="1" applyFill="1" applyBorder="1" applyAlignment="1">
      <alignment horizontal="left" indent="1"/>
      <protection/>
    </xf>
    <xf numFmtId="168" fontId="20" fillId="0" borderId="4" xfId="50" applyNumberFormat="1" applyFont="1" applyFill="1" applyBorder="1" applyAlignment="1">
      <alignment horizontal="center" vertical="center"/>
      <protection/>
    </xf>
    <xf numFmtId="174" fontId="20" fillId="0" borderId="16" xfId="50" applyNumberFormat="1" applyFont="1" applyFill="1" applyBorder="1" applyAlignment="1">
      <alignment horizontal="left" vertical="center" wrapText="1" indent="1"/>
      <protection/>
    </xf>
    <xf numFmtId="164" fontId="20" fillId="0" borderId="13" xfId="50" applyFont="1" applyFill="1" applyBorder="1" applyAlignment="1">
      <alignment horizontal="center" vertical="center"/>
      <protection/>
    </xf>
    <xf numFmtId="173" fontId="20" fillId="0" borderId="4" xfId="50" applyNumberFormat="1" applyFont="1" applyFill="1" applyBorder="1" applyAlignment="1">
      <alignment horizontal="center" vertical="center"/>
      <protection/>
    </xf>
    <xf numFmtId="164" fontId="20" fillId="0" borderId="12" xfId="50" applyFont="1" applyFill="1" applyBorder="1" applyAlignment="1">
      <alignment horizontal="center"/>
      <protection/>
    </xf>
    <xf numFmtId="166" fontId="37" fillId="9" borderId="14" xfId="50" applyNumberFormat="1" applyFont="1" applyFill="1" applyBorder="1" applyAlignment="1">
      <alignment horizontal="center" vertical="center"/>
      <protection/>
    </xf>
    <xf numFmtId="170" fontId="20" fillId="0" borderId="4" xfId="42" applyNumberFormat="1" applyFont="1" applyFill="1" applyBorder="1" applyAlignment="1">
      <alignment horizontal="left" vertical="center" wrapText="1" indent="1"/>
      <protection/>
    </xf>
    <xf numFmtId="172" fontId="20" fillId="0" borderId="4" xfId="42" applyNumberFormat="1" applyFont="1" applyFill="1" applyBorder="1" applyAlignment="1">
      <alignment horizontal="center" vertical="center" wrapText="1"/>
      <protection/>
    </xf>
    <xf numFmtId="172" fontId="20" fillId="0" borderId="4" xfId="50" applyNumberFormat="1" applyFont="1" applyFill="1" applyBorder="1" applyAlignment="1">
      <alignment horizontal="center" vertical="center"/>
      <protection/>
    </xf>
    <xf numFmtId="170" fontId="29" fillId="10" borderId="4" xfId="50" applyNumberFormat="1" applyFont="1" applyFill="1" applyBorder="1" applyAlignment="1">
      <alignment horizontal="center" vertical="center"/>
      <protection/>
    </xf>
    <xf numFmtId="166" fontId="20" fillId="0" borderId="4" xfId="50" applyNumberFormat="1" applyFont="1" applyFill="1" applyBorder="1" applyAlignment="1">
      <alignment horizontal="center" vertical="center" wrapText="1"/>
      <protection/>
    </xf>
    <xf numFmtId="166" fontId="20" fillId="0" borderId="4" xfId="0" applyNumberFormat="1" applyFont="1" applyBorder="1" applyAlignment="1">
      <alignment horizontal="center" vertical="center"/>
    </xf>
    <xf numFmtId="170" fontId="20" fillId="0" borderId="4" xfId="50" applyNumberFormat="1" applyFont="1" applyFill="1" applyBorder="1" applyAlignment="1">
      <alignment horizontal="center" vertical="center"/>
      <protection/>
    </xf>
    <xf numFmtId="164" fontId="28" fillId="9" borderId="0" xfId="50" applyFont="1" applyFill="1" applyBorder="1" applyAlignment="1">
      <alignment vertical="center"/>
      <protection/>
    </xf>
    <xf numFmtId="164" fontId="20" fillId="0" borderId="4" xfId="42" applyFont="1" applyFill="1" applyBorder="1" applyAlignment="1">
      <alignment horizontal="left" vertical="center" wrapText="1" indent="1"/>
      <protection/>
    </xf>
    <xf numFmtId="166" fontId="37" fillId="9" borderId="4" xfId="42" applyNumberFormat="1" applyFont="1" applyFill="1" applyBorder="1" applyAlignment="1">
      <alignment horizontal="center" vertical="center" wrapText="1"/>
      <protection/>
    </xf>
    <xf numFmtId="164" fontId="23" fillId="0" borderId="0" xfId="50" applyFont="1" applyFill="1" applyBorder="1" applyAlignment="1">
      <alignment horizontal="left" indent="1"/>
      <protection/>
    </xf>
    <xf numFmtId="170" fontId="20" fillId="0" borderId="9" xfId="50" applyNumberFormat="1" applyFont="1" applyFill="1" applyBorder="1" applyAlignment="1">
      <alignment horizontal="left" vertical="center" wrapText="1" indent="1"/>
      <protection/>
    </xf>
    <xf numFmtId="170" fontId="20" fillId="0" borderId="12" xfId="50" applyNumberFormat="1" applyFont="1" applyFill="1" applyBorder="1" applyAlignment="1">
      <alignment horizontal="center" vertical="center"/>
      <protection/>
    </xf>
    <xf numFmtId="170" fontId="20" fillId="0" borderId="14" xfId="50" applyNumberFormat="1" applyFont="1" applyFill="1" applyBorder="1" applyAlignment="1">
      <alignment horizontal="left" vertical="center" wrapText="1" indent="1"/>
      <protection/>
    </xf>
    <xf numFmtId="166" fontId="20" fillId="0" borderId="14" xfId="50" applyNumberFormat="1" applyFont="1" applyFill="1" applyBorder="1" applyAlignment="1">
      <alignment horizontal="center" vertical="center" wrapText="1"/>
      <protection/>
    </xf>
    <xf numFmtId="166" fontId="20" fillId="0" borderId="14" xfId="42" applyNumberFormat="1" applyFont="1" applyFill="1" applyBorder="1" applyAlignment="1">
      <alignment horizontal="center" vertical="center" wrapText="1"/>
      <protection/>
    </xf>
    <xf numFmtId="166" fontId="20" fillId="0" borderId="14" xfId="0" applyNumberFormat="1" applyFont="1" applyBorder="1" applyAlignment="1">
      <alignment horizontal="center" vertical="center"/>
    </xf>
    <xf numFmtId="164" fontId="20" fillId="0" borderId="0" xfId="50" applyFont="1" applyFill="1" applyBorder="1" applyAlignment="1">
      <alignment horizontal="left" indent="1"/>
      <protection/>
    </xf>
    <xf numFmtId="170" fontId="28" fillId="0" borderId="0" xfId="42" applyNumberFormat="1" applyFont="1" applyFill="1" applyBorder="1" applyAlignment="1">
      <alignment horizontal="center" vertical="center" wrapText="1"/>
      <protection/>
    </xf>
    <xf numFmtId="170" fontId="38" fillId="0" borderId="0" xfId="42" applyNumberFormat="1" applyFont="1" applyFill="1" applyBorder="1" applyAlignment="1">
      <alignment horizontal="center" vertical="center" wrapText="1"/>
      <protection/>
    </xf>
    <xf numFmtId="164" fontId="29" fillId="0" borderId="0" xfId="0" applyFont="1" applyBorder="1" applyAlignment="1">
      <alignment horizontal="center" vertical="center"/>
    </xf>
    <xf numFmtId="170" fontId="38" fillId="0" borderId="0" xfId="50" applyNumberFormat="1" applyFont="1" applyFill="1" applyBorder="1" applyAlignment="1">
      <alignment horizontal="center" vertical="center"/>
      <protection/>
    </xf>
    <xf numFmtId="167" fontId="28" fillId="0" borderId="0" xfId="50" applyNumberFormat="1" applyFont="1" applyFill="1" applyBorder="1" applyAlignment="1">
      <alignment horizontal="center" vertical="center"/>
      <protection/>
    </xf>
    <xf numFmtId="166" fontId="37" fillId="0" borderId="0" xfId="50" applyNumberFormat="1" applyFont="1" applyFill="1" applyBorder="1" applyAlignment="1">
      <alignment horizontal="center"/>
      <protection/>
    </xf>
    <xf numFmtId="164" fontId="20" fillId="0" borderId="0" xfId="50" applyFont="1" applyFill="1" applyBorder="1" applyAlignment="1">
      <alignment horizontal="center"/>
      <protection/>
    </xf>
    <xf numFmtId="172" fontId="3" fillId="0" borderId="0" xfId="51" applyNumberFormat="1" applyFont="1" applyFill="1" applyBorder="1" applyAlignment="1">
      <alignment horizontal="center" vertical="center" wrapText="1"/>
      <protection/>
    </xf>
    <xf numFmtId="172" fontId="3" fillId="0" borderId="0" xfId="51" applyNumberFormat="1" applyFont="1" applyFill="1" applyBorder="1" applyAlignment="1">
      <alignment horizontal="left" vertical="center" wrapText="1"/>
      <protection/>
    </xf>
    <xf numFmtId="172" fontId="29" fillId="0" borderId="0" xfId="51" applyNumberFormat="1" applyFont="1" applyFill="1" applyBorder="1" applyAlignment="1">
      <alignment horizontal="center" vertical="center" wrapText="1"/>
      <protection/>
    </xf>
    <xf numFmtId="172" fontId="36" fillId="0" borderId="0" xfId="51" applyNumberFormat="1" applyFont="1" applyFill="1" applyBorder="1" applyAlignment="1">
      <alignment horizontal="left" vertical="center" wrapText="1"/>
      <protection/>
    </xf>
    <xf numFmtId="164" fontId="20" fillId="0" borderId="0" xfId="50" applyFont="1" applyFill="1" applyBorder="1">
      <alignment/>
      <protection/>
    </xf>
    <xf numFmtId="169" fontId="3" fillId="0" borderId="0" xfId="42" applyNumberFormat="1" applyFont="1" applyFill="1" applyBorder="1" applyAlignment="1">
      <alignment horizontal="left" vertical="center" wrapText="1"/>
      <protection/>
    </xf>
    <xf numFmtId="169" fontId="29" fillId="0" borderId="0" xfId="42" applyNumberFormat="1" applyFont="1" applyFill="1" applyBorder="1" applyAlignment="1">
      <alignment horizontal="center" vertical="center" wrapText="1"/>
      <protection/>
    </xf>
    <xf numFmtId="169" fontId="36" fillId="0" borderId="0" xfId="42" applyNumberFormat="1" applyFont="1" applyFill="1" applyBorder="1" applyAlignment="1">
      <alignment horizontal="left" vertical="center" wrapText="1"/>
      <protection/>
    </xf>
    <xf numFmtId="166" fontId="3" fillId="0" borderId="0" xfId="50" applyNumberFormat="1" applyFont="1" applyFill="1" applyBorder="1" applyAlignment="1">
      <alignment horizontal="left" vertical="center"/>
      <protection/>
    </xf>
    <xf numFmtId="166" fontId="36" fillId="0" borderId="0" xfId="50" applyNumberFormat="1" applyFont="1" applyFill="1" applyBorder="1" applyAlignment="1">
      <alignment horizontal="left" vertical="center"/>
      <protection/>
    </xf>
    <xf numFmtId="172" fontId="3" fillId="0" borderId="0" xfId="51" applyNumberFormat="1" applyFont="1" applyFill="1" applyBorder="1" applyAlignment="1">
      <alignment vertical="center" wrapText="1"/>
      <protection/>
    </xf>
    <xf numFmtId="164" fontId="39" fillId="0" borderId="0" xfId="50" applyFont="1" applyFill="1">
      <alignment/>
      <protection/>
    </xf>
    <xf numFmtId="164" fontId="37" fillId="0" borderId="0" xfId="50" applyFont="1" applyFill="1">
      <alignment/>
      <protection/>
    </xf>
    <xf numFmtId="169" fontId="23" fillId="0" borderId="0" xfId="50" applyNumberFormat="1" applyFont="1" applyFill="1" applyBorder="1" applyAlignment="1">
      <alignment horizontal="center" vertical="center"/>
      <protection/>
    </xf>
    <xf numFmtId="169" fontId="33" fillId="0" borderId="0" xfId="50" applyNumberFormat="1" applyFont="1" applyFill="1" applyBorder="1" applyAlignment="1">
      <alignment horizontal="center" vertical="center"/>
      <protection/>
    </xf>
    <xf numFmtId="164" fontId="32" fillId="0" borderId="0" xfId="50" applyFont="1" applyFill="1" applyBorder="1" applyAlignment="1">
      <alignment horizontal="center" vertical="center" wrapText="1"/>
      <protection/>
    </xf>
    <xf numFmtId="164" fontId="40" fillId="0" borderId="0" xfId="50" applyFont="1" applyFill="1" applyBorder="1" applyAlignment="1">
      <alignment horizontal="center" vertical="center" wrapText="1"/>
      <protection/>
    </xf>
    <xf numFmtId="170" fontId="23" fillId="0" borderId="0" xfId="50" applyNumberFormat="1" applyFont="1" applyFill="1" applyBorder="1" applyAlignment="1">
      <alignment horizontal="left" vertical="center" indent="1"/>
      <protection/>
    </xf>
    <xf numFmtId="164" fontId="28" fillId="9" borderId="0" xfId="50" applyFont="1" applyFill="1" applyBorder="1" applyAlignment="1">
      <alignment horizontal="center" vertical="center" wrapText="1"/>
      <protection/>
    </xf>
    <xf numFmtId="164" fontId="38" fillId="9" borderId="0" xfId="50" applyFont="1" applyFill="1" applyBorder="1" applyAlignment="1">
      <alignment horizontal="center" vertical="center"/>
      <protection/>
    </xf>
    <xf numFmtId="164" fontId="28" fillId="9" borderId="0" xfId="50" applyFont="1" applyFill="1" applyBorder="1" applyAlignment="1">
      <alignment horizontal="center" vertical="center"/>
      <protection/>
    </xf>
    <xf numFmtId="166" fontId="23" fillId="9" borderId="0" xfId="50" applyNumberFormat="1" applyFont="1" applyFill="1" applyBorder="1" applyAlignment="1">
      <alignment horizontal="center" vertical="center"/>
      <protection/>
    </xf>
    <xf numFmtId="166" fontId="33" fillId="9" borderId="0" xfId="50" applyNumberFormat="1" applyFont="1" applyFill="1" applyBorder="1" applyAlignment="1">
      <alignment horizontal="center" vertical="center"/>
      <protection/>
    </xf>
    <xf numFmtId="164" fontId="23" fillId="9" borderId="0" xfId="50" applyFont="1" applyFill="1" applyBorder="1" applyAlignment="1">
      <alignment horizontal="left" vertical="center" indent="1"/>
      <protection/>
    </xf>
    <xf numFmtId="164" fontId="23" fillId="9" borderId="0" xfId="51" applyFont="1" applyFill="1" applyBorder="1" applyAlignment="1">
      <alignment horizontal="center"/>
      <protection/>
    </xf>
    <xf numFmtId="166" fontId="28" fillId="9" borderId="0" xfId="50" applyNumberFormat="1" applyFont="1" applyFill="1" applyBorder="1" applyAlignment="1">
      <alignment horizontal="center" vertical="center"/>
      <protection/>
    </xf>
    <xf numFmtId="166" fontId="38" fillId="9" borderId="0" xfId="50" applyNumberFormat="1" applyFont="1" applyFill="1" applyBorder="1" applyAlignment="1">
      <alignment horizontal="center" vertical="center"/>
      <protection/>
    </xf>
    <xf numFmtId="166" fontId="33" fillId="0" borderId="0" xfId="50" applyNumberFormat="1" applyFont="1" applyFill="1" applyBorder="1" applyAlignment="1">
      <alignment horizontal="center" vertical="center"/>
      <protection/>
    </xf>
    <xf numFmtId="168" fontId="23" fillId="0" borderId="0" xfId="50" applyNumberFormat="1" applyFont="1" applyFill="1" applyBorder="1" applyAlignment="1">
      <alignment horizontal="center"/>
      <protection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1 2" xfId="29"/>
    <cellStyle name="Heading 1 3" xfId="30"/>
    <cellStyle name="Heading 2 1" xfId="31"/>
    <cellStyle name="Heading 3" xfId="32"/>
    <cellStyle name="Heading 4" xfId="33"/>
    <cellStyle name="Heading1 1" xfId="34"/>
    <cellStyle name="Neutral 1" xfId="35"/>
    <cellStyle name="Note 1" xfId="36"/>
    <cellStyle name="Result 1" xfId="37"/>
    <cellStyle name="Result2 1" xfId="38"/>
    <cellStyle name="Status 1" xfId="39"/>
    <cellStyle name="Text 1" xfId="40"/>
    <cellStyle name="Warning 1" xfId="41"/>
    <cellStyle name="Обычный 2" xfId="42"/>
    <cellStyle name="Обычный 3" xfId="43"/>
    <cellStyle name="Обычный 31" xfId="44"/>
    <cellStyle name="Обычный 33" xfId="45"/>
    <cellStyle name="Обычный 4" xfId="46"/>
    <cellStyle name="Результат 1" xfId="47"/>
    <cellStyle name="Результат2" xfId="48"/>
    <cellStyle name="Стиль 1" xfId="49"/>
    <cellStyle name="Excel Built-in Normal 1" xfId="50"/>
    <cellStyle name="Excel Built-in Norm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19050</xdr:colOff>
      <xdr:row>5</xdr:row>
      <xdr:rowOff>152400</xdr:rowOff>
    </xdr:to>
    <xdr:pic>
      <xdr:nvPicPr>
        <xdr:cNvPr id="1" name="Рисунок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4859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19050</xdr:colOff>
      <xdr:row>5</xdr:row>
      <xdr:rowOff>152400</xdr:rowOff>
    </xdr:to>
    <xdr:pic>
      <xdr:nvPicPr>
        <xdr:cNvPr id="1" name="Рисунок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4859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zoomScale="85" zoomScaleNormal="85" workbookViewId="0" topLeftCell="A1">
      <selection activeCell="D30" sqref="D30"/>
    </sheetView>
  </sheetViews>
  <sheetFormatPr defaultColWidth="9.00390625" defaultRowHeight="12.75" customHeight="1"/>
  <cols>
    <col min="1" max="1" width="19.25390625" style="1" customWidth="1"/>
    <col min="2" max="4" width="8.75390625" style="2" customWidth="1"/>
    <col min="5" max="5" width="10.25390625" style="3" customWidth="1"/>
    <col min="6" max="6" width="5.75390625" style="4" customWidth="1"/>
    <col min="7" max="7" width="18.25390625" style="5" customWidth="1"/>
    <col min="8" max="9" width="8.75390625" style="6" customWidth="1"/>
    <col min="10" max="10" width="9.25390625" style="6" customWidth="1"/>
    <col min="11" max="11" width="14.25390625" style="7" customWidth="1"/>
    <col min="12" max="219" width="7.75390625" style="8" customWidth="1"/>
    <col min="220" max="238" width="7.75390625" style="9" customWidth="1"/>
    <col min="239" max="16384" width="10.25390625" style="10" customWidth="1"/>
  </cols>
  <sheetData>
    <row r="1" spans="2:256" ht="14.25" customHeight="1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N1" s="12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L1"/>
      <c r="IM1"/>
      <c r="IN1"/>
      <c r="IO1"/>
      <c r="IP1"/>
      <c r="IQ1"/>
      <c r="IR1"/>
      <c r="IS1"/>
      <c r="IT1"/>
      <c r="IU1"/>
      <c r="IV1"/>
    </row>
    <row r="2" spans="2:256" ht="14.25" customHeight="1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N2" s="12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L2"/>
      <c r="IM2"/>
      <c r="IN2"/>
      <c r="IO2"/>
      <c r="IP2"/>
      <c r="IQ2"/>
      <c r="IR2"/>
      <c r="IS2"/>
      <c r="IT2"/>
      <c r="IU2"/>
      <c r="IV2"/>
    </row>
    <row r="3" spans="2:256" ht="14.25" customHeight="1"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N3" s="12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L3"/>
      <c r="IM3"/>
      <c r="IN3"/>
      <c r="IO3"/>
      <c r="IP3"/>
      <c r="IQ3"/>
      <c r="IR3"/>
      <c r="IS3"/>
      <c r="IT3"/>
      <c r="IU3"/>
      <c r="IV3"/>
    </row>
    <row r="4" spans="2:256" ht="14.25" customHeight="1"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N4" s="12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L4"/>
      <c r="IM4"/>
      <c r="IN4"/>
      <c r="IO4"/>
      <c r="IP4"/>
      <c r="IQ4"/>
      <c r="IR4"/>
      <c r="IS4"/>
      <c r="IT4"/>
      <c r="IU4"/>
      <c r="IV4"/>
    </row>
    <row r="5" spans="2:256" ht="14.25" customHeight="1">
      <c r="B5" s="13" t="s">
        <v>4</v>
      </c>
      <c r="C5" s="13"/>
      <c r="D5" s="13"/>
      <c r="E5" s="13"/>
      <c r="F5" s="13"/>
      <c r="G5" s="13"/>
      <c r="H5" s="13"/>
      <c r="I5" s="13"/>
      <c r="J5" s="13"/>
      <c r="K5" s="13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N5" s="12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L5"/>
      <c r="IM5"/>
      <c r="IN5"/>
      <c r="IO5"/>
      <c r="IP5"/>
      <c r="IQ5"/>
      <c r="IR5"/>
      <c r="IS5"/>
      <c r="IT5"/>
      <c r="IU5"/>
      <c r="IV5"/>
    </row>
    <row r="6" spans="1:256" ht="14.25" customHeight="1">
      <c r="A6" s="15"/>
      <c r="B6" s="13" t="s">
        <v>5</v>
      </c>
      <c r="C6" s="13"/>
      <c r="D6" s="13"/>
      <c r="E6" s="13"/>
      <c r="F6" s="13"/>
      <c r="G6" s="13"/>
      <c r="H6" s="13"/>
      <c r="I6" s="13"/>
      <c r="J6" s="13"/>
      <c r="K6" s="13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N6" s="12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L6"/>
      <c r="IM6"/>
      <c r="IN6"/>
      <c r="IO6"/>
      <c r="IP6"/>
      <c r="IQ6"/>
      <c r="IR6"/>
      <c r="IS6"/>
      <c r="IT6"/>
      <c r="IU6"/>
      <c r="IV6"/>
    </row>
    <row r="7" spans="1:233" ht="18" customHeight="1">
      <c r="A7" s="16" t="s">
        <v>6</v>
      </c>
      <c r="B7" s="17" t="s">
        <v>7</v>
      </c>
      <c r="C7" s="17"/>
      <c r="D7" s="17"/>
      <c r="E7" s="17"/>
      <c r="F7" s="17"/>
      <c r="G7" s="17"/>
      <c r="H7" s="17"/>
      <c r="I7" s="17"/>
      <c r="J7" s="17"/>
      <c r="K7" s="17"/>
      <c r="HY7" s="12"/>
    </row>
    <row r="8" spans="1:256" s="8" customFormat="1" ht="17.25" customHeight="1">
      <c r="A8" s="18" t="s">
        <v>8</v>
      </c>
      <c r="B8" s="18"/>
      <c r="C8" s="18"/>
      <c r="D8" s="18"/>
      <c r="E8" s="18"/>
      <c r="F8" s="18"/>
      <c r="G8" s="18"/>
      <c r="H8" s="19" t="s">
        <v>9</v>
      </c>
      <c r="I8" s="19"/>
      <c r="J8" s="19"/>
      <c r="K8" s="1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12"/>
      <c r="IQ8" s="9"/>
      <c r="IR8" s="9"/>
      <c r="IS8" s="9"/>
      <c r="IT8" s="9"/>
      <c r="IU8" s="9"/>
      <c r="IV8" s="9"/>
    </row>
    <row r="9" spans="1:238" s="24" customFormat="1" ht="26.25" customHeight="1">
      <c r="A9" s="20" t="s">
        <v>10</v>
      </c>
      <c r="B9" s="20"/>
      <c r="C9" s="20"/>
      <c r="D9" s="20"/>
      <c r="E9" s="20"/>
      <c r="F9" s="20"/>
      <c r="G9" s="20"/>
      <c r="H9" s="21"/>
      <c r="I9" s="21"/>
      <c r="J9" s="21"/>
      <c r="K9" s="22" t="s">
        <v>11</v>
      </c>
      <c r="L9" s="23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6"/>
      <c r="HZ9" s="25"/>
      <c r="IA9" s="25"/>
      <c r="IB9" s="25"/>
      <c r="IC9" s="25"/>
      <c r="ID9" s="25"/>
    </row>
    <row r="10" spans="1:233" s="12" customFormat="1" ht="20.25" customHeight="1">
      <c r="A10" s="27" t="s">
        <v>12</v>
      </c>
      <c r="B10" s="28" t="s">
        <v>13</v>
      </c>
      <c r="C10" s="28"/>
      <c r="D10" s="28"/>
      <c r="E10" s="29" t="s">
        <v>14</v>
      </c>
      <c r="F10" s="30"/>
      <c r="G10" s="31" t="s">
        <v>12</v>
      </c>
      <c r="H10" s="32" t="s">
        <v>13</v>
      </c>
      <c r="I10" s="32"/>
      <c r="J10" s="32"/>
      <c r="K10" s="33" t="s">
        <v>15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</row>
    <row r="11" spans="1:233" s="12" customFormat="1" ht="23.25" customHeight="1">
      <c r="A11" s="27"/>
      <c r="B11" s="35" t="s">
        <v>16</v>
      </c>
      <c r="C11" s="36" t="s">
        <v>17</v>
      </c>
      <c r="D11" s="35" t="s">
        <v>18</v>
      </c>
      <c r="E11" s="29"/>
      <c r="F11" s="30" t="s">
        <v>9</v>
      </c>
      <c r="G11" s="31"/>
      <c r="H11" s="35" t="s">
        <v>16</v>
      </c>
      <c r="I11" s="36" t="s">
        <v>17</v>
      </c>
      <c r="J11" s="35" t="s">
        <v>18</v>
      </c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</row>
    <row r="12" spans="1:233" s="12" customFormat="1" ht="13.5" customHeight="1">
      <c r="A12" s="37" t="s">
        <v>19</v>
      </c>
      <c r="B12" s="37"/>
      <c r="C12" s="37"/>
      <c r="D12" s="37"/>
      <c r="E12" s="37"/>
      <c r="F12" s="38"/>
      <c r="G12" s="39" t="s">
        <v>20</v>
      </c>
      <c r="H12" s="39"/>
      <c r="I12" s="39"/>
      <c r="J12" s="39"/>
      <c r="K12" s="39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</row>
    <row r="13" spans="1:233" s="12" customFormat="1" ht="13.5" customHeight="1">
      <c r="A13" s="37"/>
      <c r="B13" s="37"/>
      <c r="C13" s="37"/>
      <c r="D13" s="37"/>
      <c r="E13" s="37"/>
      <c r="F13" s="38"/>
      <c r="G13" s="39"/>
      <c r="H13" s="39"/>
      <c r="I13" s="39"/>
      <c r="J13" s="39"/>
      <c r="K13" s="3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</row>
    <row r="14" spans="1:233" s="12" customFormat="1" ht="13.5" customHeight="1">
      <c r="A14" s="40" t="s">
        <v>21</v>
      </c>
      <c r="B14" s="41">
        <f aca="true" t="shared" si="0" ref="B14:B24">D14+5000</f>
        <v>80000</v>
      </c>
      <c r="C14" s="41">
        <f aca="true" t="shared" si="1" ref="C14:C24">D14+1500</f>
        <v>76500</v>
      </c>
      <c r="D14" s="42">
        <v>75000</v>
      </c>
      <c r="E14" s="43">
        <v>0.27</v>
      </c>
      <c r="F14" s="38"/>
      <c r="G14" s="44" t="s">
        <v>22</v>
      </c>
      <c r="H14" s="45">
        <f aca="true" t="shared" si="2" ref="H14:H24">J14+5000</f>
        <v>86500</v>
      </c>
      <c r="I14" s="45">
        <f aca="true" t="shared" si="3" ref="I14:I24">J14+1500</f>
        <v>83000</v>
      </c>
      <c r="J14" s="46">
        <v>81500</v>
      </c>
      <c r="K14" s="47" t="s">
        <v>23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</row>
    <row r="15" spans="1:11" s="8" customFormat="1" ht="13.5" customHeight="1">
      <c r="A15" s="40" t="s">
        <v>24</v>
      </c>
      <c r="B15" s="41">
        <f t="shared" si="0"/>
        <v>77000</v>
      </c>
      <c r="C15" s="41">
        <f t="shared" si="1"/>
        <v>73500</v>
      </c>
      <c r="D15" s="42">
        <v>72000</v>
      </c>
      <c r="E15" s="43">
        <v>0.43</v>
      </c>
      <c r="F15" s="38"/>
      <c r="G15" s="44" t="s">
        <v>25</v>
      </c>
      <c r="H15" s="45">
        <f t="shared" si="2"/>
        <v>78000</v>
      </c>
      <c r="I15" s="45">
        <f t="shared" si="3"/>
        <v>74500</v>
      </c>
      <c r="J15" s="46">
        <v>73000</v>
      </c>
      <c r="K15" s="47">
        <v>1.99</v>
      </c>
    </row>
    <row r="16" spans="1:11" s="8" customFormat="1" ht="13.5" customHeight="1">
      <c r="A16" s="40" t="s">
        <v>26</v>
      </c>
      <c r="B16" s="41">
        <f t="shared" si="0"/>
        <v>74500</v>
      </c>
      <c r="C16" s="41">
        <f t="shared" si="1"/>
        <v>71000</v>
      </c>
      <c r="D16" s="48">
        <v>69500</v>
      </c>
      <c r="E16" s="49">
        <v>0.64</v>
      </c>
      <c r="F16" s="38"/>
      <c r="G16" s="44" t="s">
        <v>27</v>
      </c>
      <c r="H16" s="45">
        <f t="shared" si="2"/>
        <v>75000</v>
      </c>
      <c r="I16" s="45">
        <f t="shared" si="3"/>
        <v>71500</v>
      </c>
      <c r="J16" s="50">
        <v>70000</v>
      </c>
      <c r="K16" s="47">
        <v>2.6</v>
      </c>
    </row>
    <row r="17" spans="1:11" s="8" customFormat="1" ht="13.5" customHeight="1">
      <c r="A17" s="40" t="s">
        <v>28</v>
      </c>
      <c r="B17" s="41">
        <f t="shared" si="0"/>
        <v>72000</v>
      </c>
      <c r="C17" s="41">
        <f t="shared" si="1"/>
        <v>68500</v>
      </c>
      <c r="D17" s="48">
        <v>67000</v>
      </c>
      <c r="E17" s="43">
        <v>0.93</v>
      </c>
      <c r="F17" s="38"/>
      <c r="G17" s="51" t="s">
        <v>29</v>
      </c>
      <c r="H17" s="45">
        <f t="shared" si="2"/>
        <v>76000</v>
      </c>
      <c r="I17" s="45">
        <f t="shared" si="3"/>
        <v>72500</v>
      </c>
      <c r="J17" s="50">
        <v>71000</v>
      </c>
      <c r="K17" s="52">
        <v>2.8</v>
      </c>
    </row>
    <row r="18" spans="1:11" s="8" customFormat="1" ht="13.5" customHeight="1">
      <c r="A18" s="40" t="s">
        <v>30</v>
      </c>
      <c r="B18" s="41">
        <f t="shared" si="0"/>
        <v>72000</v>
      </c>
      <c r="C18" s="41">
        <f t="shared" si="1"/>
        <v>68500</v>
      </c>
      <c r="D18" s="48">
        <v>67000</v>
      </c>
      <c r="E18" s="53">
        <v>1.23</v>
      </c>
      <c r="F18" s="38"/>
      <c r="G18" s="51" t="s">
        <v>31</v>
      </c>
      <c r="H18" s="45">
        <f t="shared" si="2"/>
        <v>73500</v>
      </c>
      <c r="I18" s="45">
        <f t="shared" si="3"/>
        <v>70000</v>
      </c>
      <c r="J18" s="50">
        <v>68500</v>
      </c>
      <c r="K18" s="52" t="s">
        <v>32</v>
      </c>
    </row>
    <row r="19" spans="1:11" s="8" customFormat="1" ht="13.5" customHeight="1">
      <c r="A19" s="40" t="s">
        <v>33</v>
      </c>
      <c r="B19" s="41">
        <f t="shared" si="0"/>
        <v>72000</v>
      </c>
      <c r="C19" s="41">
        <f t="shared" si="1"/>
        <v>68500</v>
      </c>
      <c r="D19" s="48">
        <v>67000</v>
      </c>
      <c r="E19" s="53">
        <v>1.61</v>
      </c>
      <c r="F19" s="38"/>
      <c r="G19" s="51" t="s">
        <v>34</v>
      </c>
      <c r="H19" s="45">
        <f t="shared" si="2"/>
        <v>73500</v>
      </c>
      <c r="I19" s="45">
        <f t="shared" si="3"/>
        <v>70000</v>
      </c>
      <c r="J19" s="50">
        <v>68500</v>
      </c>
      <c r="K19" s="52" t="s">
        <v>35</v>
      </c>
    </row>
    <row r="20" spans="1:11" s="8" customFormat="1" ht="13.5" customHeight="1">
      <c r="A20" s="40" t="s">
        <v>36</v>
      </c>
      <c r="B20" s="41">
        <f t="shared" si="0"/>
        <v>72000</v>
      </c>
      <c r="C20" s="41">
        <f t="shared" si="1"/>
        <v>68500</v>
      </c>
      <c r="D20" s="48">
        <v>67000</v>
      </c>
      <c r="E20" s="54">
        <v>2</v>
      </c>
      <c r="F20" s="38"/>
      <c r="G20" s="51" t="s">
        <v>37</v>
      </c>
      <c r="H20" s="45">
        <f t="shared" si="2"/>
        <v>80500</v>
      </c>
      <c r="I20" s="45">
        <f t="shared" si="3"/>
        <v>77000</v>
      </c>
      <c r="J20" s="50">
        <v>75500</v>
      </c>
      <c r="K20" s="52" t="s">
        <v>38</v>
      </c>
    </row>
    <row r="21" spans="1:11" s="8" customFormat="1" ht="13.5" customHeight="1">
      <c r="A21" s="40" t="s">
        <v>39</v>
      </c>
      <c r="B21" s="41">
        <f t="shared" si="0"/>
        <v>72000</v>
      </c>
      <c r="C21" s="41">
        <f t="shared" si="1"/>
        <v>68500</v>
      </c>
      <c r="D21" s="48">
        <v>67000</v>
      </c>
      <c r="E21" s="54">
        <v>2.5</v>
      </c>
      <c r="F21" s="38"/>
      <c r="G21" s="51" t="s">
        <v>40</v>
      </c>
      <c r="H21" s="45">
        <f t="shared" si="2"/>
        <v>82000</v>
      </c>
      <c r="I21" s="45">
        <f t="shared" si="3"/>
        <v>78500</v>
      </c>
      <c r="J21" s="50">
        <v>77000</v>
      </c>
      <c r="K21" s="52">
        <v>7.5</v>
      </c>
    </row>
    <row r="22" spans="1:11" s="8" customFormat="1" ht="13.5" customHeight="1">
      <c r="A22" s="40" t="s">
        <v>41</v>
      </c>
      <c r="B22" s="41">
        <f t="shared" si="0"/>
        <v>72000</v>
      </c>
      <c r="C22" s="41">
        <f t="shared" si="1"/>
        <v>68500</v>
      </c>
      <c r="D22" s="48">
        <v>67000</v>
      </c>
      <c r="E22" s="54">
        <v>3</v>
      </c>
      <c r="F22" s="38"/>
      <c r="G22" s="51" t="s">
        <v>42</v>
      </c>
      <c r="H22" s="45">
        <f t="shared" si="2"/>
        <v>80500</v>
      </c>
      <c r="I22" s="45">
        <f t="shared" si="3"/>
        <v>77000</v>
      </c>
      <c r="J22" s="50">
        <v>75500</v>
      </c>
      <c r="K22" s="55" t="s">
        <v>43</v>
      </c>
    </row>
    <row r="23" spans="1:11" s="8" customFormat="1" ht="13.5" customHeight="1">
      <c r="A23" s="40" t="s">
        <v>44</v>
      </c>
      <c r="B23" s="41">
        <f t="shared" si="0"/>
        <v>72000</v>
      </c>
      <c r="C23" s="41">
        <f t="shared" si="1"/>
        <v>68500</v>
      </c>
      <c r="D23" s="48">
        <v>67000</v>
      </c>
      <c r="E23" s="54">
        <v>3.9</v>
      </c>
      <c r="F23" s="30"/>
      <c r="G23" s="51" t="s">
        <v>45</v>
      </c>
      <c r="H23" s="45">
        <f t="shared" si="2"/>
        <v>80500</v>
      </c>
      <c r="I23" s="45">
        <f t="shared" si="3"/>
        <v>77000</v>
      </c>
      <c r="J23" s="50">
        <v>75500</v>
      </c>
      <c r="K23" s="55" t="s">
        <v>46</v>
      </c>
    </row>
    <row r="24" spans="1:11" s="8" customFormat="1" ht="13.5" customHeight="1">
      <c r="A24" s="56" t="s">
        <v>47</v>
      </c>
      <c r="B24" s="41">
        <f t="shared" si="0"/>
        <v>72000</v>
      </c>
      <c r="C24" s="41">
        <f t="shared" si="1"/>
        <v>68500</v>
      </c>
      <c r="D24" s="48">
        <v>67000</v>
      </c>
      <c r="E24" s="57" t="s">
        <v>48</v>
      </c>
      <c r="F24" s="30"/>
      <c r="G24" s="51" t="s">
        <v>49</v>
      </c>
      <c r="H24" s="45">
        <f t="shared" si="2"/>
        <v>81000</v>
      </c>
      <c r="I24" s="45">
        <f t="shared" si="3"/>
        <v>77500</v>
      </c>
      <c r="J24" s="50">
        <v>76000</v>
      </c>
      <c r="K24" s="52">
        <v>16.2</v>
      </c>
    </row>
    <row r="25" spans="1:11" s="8" customFormat="1" ht="13.5" customHeight="1">
      <c r="A25" s="58" t="s">
        <v>50</v>
      </c>
      <c r="B25" s="58"/>
      <c r="C25" s="58"/>
      <c r="D25" s="58"/>
      <c r="E25" s="58"/>
      <c r="F25" s="30"/>
      <c r="G25" s="59" t="s">
        <v>51</v>
      </c>
      <c r="H25" s="59"/>
      <c r="I25" s="59"/>
      <c r="J25" s="59"/>
      <c r="K25" s="59"/>
    </row>
    <row r="26" spans="1:11" s="8" customFormat="1" ht="13.5" customHeight="1">
      <c r="A26" s="58" t="s">
        <v>50</v>
      </c>
      <c r="B26" s="58"/>
      <c r="C26" s="58"/>
      <c r="D26" s="58"/>
      <c r="E26" s="58"/>
      <c r="F26" s="30"/>
      <c r="G26" s="59"/>
      <c r="H26" s="59"/>
      <c r="I26" s="59"/>
      <c r="J26" s="59"/>
      <c r="K26" s="59"/>
    </row>
    <row r="27" spans="1:11" s="8" customFormat="1" ht="13.5" customHeight="1">
      <c r="A27" s="44" t="s">
        <v>52</v>
      </c>
      <c r="B27" s="41">
        <f aca="true" t="shared" si="4" ref="B27:B35">D27+5000</f>
        <v>78000</v>
      </c>
      <c r="C27" s="41">
        <f aca="true" t="shared" si="5" ref="C27:C35">D27+1500</f>
        <v>74500</v>
      </c>
      <c r="D27" s="42">
        <v>73000</v>
      </c>
      <c r="E27" s="43">
        <v>0.27</v>
      </c>
      <c r="F27" s="30"/>
      <c r="G27" s="60" t="s">
        <v>53</v>
      </c>
      <c r="H27" s="41">
        <f aca="true" t="shared" si="6" ref="H27:H31">J27+5000</f>
        <v>84000</v>
      </c>
      <c r="I27" s="41">
        <f aca="true" t="shared" si="7" ref="I27:I31">J27+1500</f>
        <v>80500</v>
      </c>
      <c r="J27" s="42">
        <v>79000</v>
      </c>
      <c r="K27" s="52" t="s">
        <v>54</v>
      </c>
    </row>
    <row r="28" spans="1:11" s="8" customFormat="1" ht="13.5" customHeight="1">
      <c r="A28" s="40" t="s">
        <v>24</v>
      </c>
      <c r="B28" s="41">
        <f t="shared" si="4"/>
        <v>77000</v>
      </c>
      <c r="C28" s="41">
        <f t="shared" si="5"/>
        <v>73500</v>
      </c>
      <c r="D28" s="42">
        <v>72000</v>
      </c>
      <c r="E28" s="43">
        <v>0.41</v>
      </c>
      <c r="F28" s="30"/>
      <c r="G28" s="61" t="s">
        <v>55</v>
      </c>
      <c r="H28" s="41">
        <f t="shared" si="6"/>
        <v>90000</v>
      </c>
      <c r="I28" s="41">
        <f t="shared" si="7"/>
        <v>86500</v>
      </c>
      <c r="J28" s="42">
        <v>85000</v>
      </c>
      <c r="K28" s="52" t="s">
        <v>56</v>
      </c>
    </row>
    <row r="29" spans="1:11" s="8" customFormat="1" ht="13.5" customHeight="1">
      <c r="A29" s="40" t="s">
        <v>26</v>
      </c>
      <c r="B29" s="41">
        <f t="shared" si="4"/>
        <v>76000</v>
      </c>
      <c r="C29" s="41">
        <f t="shared" si="5"/>
        <v>72500</v>
      </c>
      <c r="D29" s="42">
        <v>71000</v>
      </c>
      <c r="E29" s="43">
        <v>0.64</v>
      </c>
      <c r="F29" s="30"/>
      <c r="G29" s="40" t="s">
        <v>57</v>
      </c>
      <c r="H29" s="41">
        <f t="shared" si="6"/>
        <v>90000</v>
      </c>
      <c r="I29" s="41">
        <f t="shared" si="7"/>
        <v>86500</v>
      </c>
      <c r="J29" s="42">
        <v>85000</v>
      </c>
      <c r="K29" s="47" t="s">
        <v>58</v>
      </c>
    </row>
    <row r="30" spans="1:11" s="8" customFormat="1" ht="13.5" customHeight="1">
      <c r="A30" s="40" t="s">
        <v>28</v>
      </c>
      <c r="B30" s="41">
        <f t="shared" si="4"/>
        <v>76000</v>
      </c>
      <c r="C30" s="41">
        <f t="shared" si="5"/>
        <v>72500</v>
      </c>
      <c r="D30" s="42">
        <v>71000</v>
      </c>
      <c r="E30" s="43">
        <v>0.93</v>
      </c>
      <c r="F30" s="30"/>
      <c r="G30" s="40" t="s">
        <v>59</v>
      </c>
      <c r="H30" s="41">
        <f t="shared" si="6"/>
        <v>122500</v>
      </c>
      <c r="I30" s="41">
        <f t="shared" si="7"/>
        <v>119000</v>
      </c>
      <c r="J30" s="42">
        <v>117500</v>
      </c>
      <c r="K30" s="47" t="s">
        <v>60</v>
      </c>
    </row>
    <row r="31" spans="1:11" s="8" customFormat="1" ht="15.75" customHeight="1">
      <c r="A31" s="40" t="s">
        <v>30</v>
      </c>
      <c r="B31" s="41">
        <f t="shared" si="4"/>
        <v>76000</v>
      </c>
      <c r="C31" s="41">
        <f t="shared" si="5"/>
        <v>72500</v>
      </c>
      <c r="D31" s="42">
        <v>71000</v>
      </c>
      <c r="E31" s="43">
        <v>1.23</v>
      </c>
      <c r="F31" s="30"/>
      <c r="G31" s="40" t="s">
        <v>61</v>
      </c>
      <c r="H31" s="41">
        <f t="shared" si="6"/>
        <v>134500</v>
      </c>
      <c r="I31" s="41">
        <f t="shared" si="7"/>
        <v>131000</v>
      </c>
      <c r="J31" s="42">
        <v>129500</v>
      </c>
      <c r="K31" s="47" t="s">
        <v>62</v>
      </c>
    </row>
    <row r="32" spans="1:11" s="8" customFormat="1" ht="13.5" customHeight="1">
      <c r="A32" s="61" t="s">
        <v>63</v>
      </c>
      <c r="B32" s="41">
        <f t="shared" si="4"/>
        <v>76000</v>
      </c>
      <c r="C32" s="41">
        <f t="shared" si="5"/>
        <v>72500</v>
      </c>
      <c r="D32" s="42">
        <v>71000</v>
      </c>
      <c r="E32" s="43">
        <v>1.61</v>
      </c>
      <c r="F32" s="30"/>
      <c r="G32" s="62" t="s">
        <v>64</v>
      </c>
      <c r="H32" s="62"/>
      <c r="I32" s="62"/>
      <c r="J32" s="62"/>
      <c r="K32" s="62"/>
    </row>
    <row r="33" spans="1:11" s="8" customFormat="1" ht="13.5" customHeight="1">
      <c r="A33" s="61" t="s">
        <v>36</v>
      </c>
      <c r="B33" s="41">
        <f t="shared" si="4"/>
        <v>76000</v>
      </c>
      <c r="C33" s="41">
        <f t="shared" si="5"/>
        <v>72500</v>
      </c>
      <c r="D33" s="42">
        <v>71000</v>
      </c>
      <c r="E33" s="54">
        <v>2</v>
      </c>
      <c r="F33" s="30"/>
      <c r="G33" s="62"/>
      <c r="H33" s="62"/>
      <c r="I33" s="62"/>
      <c r="J33" s="62"/>
      <c r="K33" s="62"/>
    </row>
    <row r="34" spans="1:11" s="8" customFormat="1" ht="13.5" customHeight="1">
      <c r="A34" s="61" t="s">
        <v>65</v>
      </c>
      <c r="B34" s="41">
        <f t="shared" si="4"/>
        <v>76000</v>
      </c>
      <c r="C34" s="41">
        <f t="shared" si="5"/>
        <v>72500</v>
      </c>
      <c r="D34" s="42">
        <v>71000</v>
      </c>
      <c r="E34" s="54" t="s">
        <v>66</v>
      </c>
      <c r="F34" s="30"/>
      <c r="G34" s="40" t="s">
        <v>67</v>
      </c>
      <c r="H34" s="41">
        <f aca="true" t="shared" si="8" ref="H34:H36">J34+5000</f>
        <v>89000</v>
      </c>
      <c r="I34" s="41">
        <f aca="true" t="shared" si="9" ref="I34:I36">J34+1500</f>
        <v>85500</v>
      </c>
      <c r="J34" s="42">
        <v>84000</v>
      </c>
      <c r="K34" s="63" t="s">
        <v>68</v>
      </c>
    </row>
    <row r="35" spans="1:11" s="8" customFormat="1" ht="16.5" customHeight="1">
      <c r="A35" s="61" t="s">
        <v>69</v>
      </c>
      <c r="B35" s="41">
        <f t="shared" si="4"/>
        <v>76000</v>
      </c>
      <c r="C35" s="41">
        <f t="shared" si="5"/>
        <v>72500</v>
      </c>
      <c r="D35" s="42">
        <v>71000</v>
      </c>
      <c r="E35" s="54" t="s">
        <v>48</v>
      </c>
      <c r="F35" s="30"/>
      <c r="G35" s="40" t="s">
        <v>70</v>
      </c>
      <c r="H35" s="41">
        <f t="shared" si="8"/>
        <v>89000</v>
      </c>
      <c r="I35" s="41">
        <f t="shared" si="9"/>
        <v>85500</v>
      </c>
      <c r="J35" s="41">
        <v>84000</v>
      </c>
      <c r="K35" s="63" t="s">
        <v>71</v>
      </c>
    </row>
    <row r="36" spans="1:11" s="8" customFormat="1" ht="13.5" customHeight="1">
      <c r="A36" s="64" t="s">
        <v>72</v>
      </c>
      <c r="B36" s="64"/>
      <c r="C36" s="64"/>
      <c r="D36" s="64"/>
      <c r="E36" s="64"/>
      <c r="F36" s="30"/>
      <c r="G36" s="40" t="s">
        <v>73</v>
      </c>
      <c r="H36" s="41">
        <f t="shared" si="8"/>
        <v>85000</v>
      </c>
      <c r="I36" s="41">
        <f t="shared" si="9"/>
        <v>81500</v>
      </c>
      <c r="J36" s="41">
        <v>80000</v>
      </c>
      <c r="K36" s="63" t="s">
        <v>74</v>
      </c>
    </row>
    <row r="37" spans="1:11" s="8" customFormat="1" ht="13.5" customHeight="1">
      <c r="A37" s="64"/>
      <c r="B37" s="64"/>
      <c r="C37" s="64"/>
      <c r="D37" s="64"/>
      <c r="E37" s="64"/>
      <c r="F37" s="30"/>
      <c r="G37" s="65" t="s">
        <v>75</v>
      </c>
      <c r="H37" s="65"/>
      <c r="I37" s="65"/>
      <c r="J37" s="65"/>
      <c r="K37" s="65"/>
    </row>
    <row r="38" spans="1:11" s="8" customFormat="1" ht="13.5" customHeight="1">
      <c r="A38" s="40" t="s">
        <v>76</v>
      </c>
      <c r="B38" s="41">
        <f>D38+5000</f>
        <v>107000</v>
      </c>
      <c r="C38" s="41">
        <f>D38+2000</f>
        <v>104000</v>
      </c>
      <c r="D38" s="42">
        <v>102000</v>
      </c>
      <c r="E38" s="43" t="s">
        <v>77</v>
      </c>
      <c r="F38" s="30"/>
      <c r="G38" s="65"/>
      <c r="H38" s="65"/>
      <c r="I38" s="65"/>
      <c r="J38" s="65"/>
      <c r="K38" s="65"/>
    </row>
    <row r="39" spans="1:11" s="8" customFormat="1" ht="13.5" customHeight="1">
      <c r="A39" s="66" t="s">
        <v>78</v>
      </c>
      <c r="B39" s="66"/>
      <c r="C39" s="66"/>
      <c r="D39" s="66"/>
      <c r="E39" s="66"/>
      <c r="F39" s="30"/>
      <c r="G39" s="67" t="s">
        <v>79</v>
      </c>
      <c r="H39" s="41">
        <f aca="true" t="shared" si="10" ref="H39:H58">J39+5000</f>
        <v>98300</v>
      </c>
      <c r="I39" s="41">
        <f aca="true" t="shared" si="11" ref="I39:I58">J39+1500</f>
        <v>94800</v>
      </c>
      <c r="J39" s="68">
        <v>93300</v>
      </c>
      <c r="K39" s="69" t="s">
        <v>80</v>
      </c>
    </row>
    <row r="40" spans="1:11" s="8" customFormat="1" ht="13.5" customHeight="1">
      <c r="A40" s="66"/>
      <c r="B40" s="66"/>
      <c r="C40" s="66"/>
      <c r="D40" s="66"/>
      <c r="E40" s="66"/>
      <c r="F40" s="30"/>
      <c r="G40" s="67" t="s">
        <v>81</v>
      </c>
      <c r="H40" s="41">
        <f t="shared" si="10"/>
        <v>98000</v>
      </c>
      <c r="I40" s="41">
        <f t="shared" si="11"/>
        <v>94500</v>
      </c>
      <c r="J40" s="68">
        <v>93000</v>
      </c>
      <c r="K40" s="69" t="s">
        <v>82</v>
      </c>
    </row>
    <row r="41" spans="1:11" s="8" customFormat="1" ht="13.5" customHeight="1">
      <c r="A41" s="70" t="s">
        <v>12</v>
      </c>
      <c r="B41" s="71" t="s">
        <v>83</v>
      </c>
      <c r="C41" s="72" t="s">
        <v>84</v>
      </c>
      <c r="D41" s="73" t="s">
        <v>85</v>
      </c>
      <c r="E41" s="73"/>
      <c r="F41" s="30"/>
      <c r="G41" s="67" t="s">
        <v>86</v>
      </c>
      <c r="H41" s="41">
        <f t="shared" si="10"/>
        <v>98200</v>
      </c>
      <c r="I41" s="41">
        <f t="shared" si="11"/>
        <v>94700</v>
      </c>
      <c r="J41" s="68">
        <v>93200</v>
      </c>
      <c r="K41" s="69" t="s">
        <v>87</v>
      </c>
    </row>
    <row r="42" spans="1:11" s="8" customFormat="1" ht="13.5" customHeight="1">
      <c r="A42" s="70"/>
      <c r="B42" s="71"/>
      <c r="C42" s="72"/>
      <c r="D42" s="74" t="s">
        <v>88</v>
      </c>
      <c r="E42" s="75" t="s">
        <v>89</v>
      </c>
      <c r="F42" s="30"/>
      <c r="G42" s="67" t="s">
        <v>90</v>
      </c>
      <c r="H42" s="41">
        <f t="shared" si="10"/>
        <v>98300</v>
      </c>
      <c r="I42" s="41">
        <f t="shared" si="11"/>
        <v>94800</v>
      </c>
      <c r="J42" s="68">
        <v>93300</v>
      </c>
      <c r="K42" s="69" t="s">
        <v>91</v>
      </c>
    </row>
    <row r="43" spans="1:11" s="8" customFormat="1" ht="13.5" customHeight="1">
      <c r="A43" s="76" t="s">
        <v>92</v>
      </c>
      <c r="B43" s="77" t="s">
        <v>93</v>
      </c>
      <c r="C43" s="78" t="s">
        <v>94</v>
      </c>
      <c r="D43" s="79">
        <v>222</v>
      </c>
      <c r="E43" s="80">
        <v>190</v>
      </c>
      <c r="F43" s="30"/>
      <c r="G43" s="67" t="s">
        <v>95</v>
      </c>
      <c r="H43" s="41">
        <f t="shared" si="10"/>
        <v>95300</v>
      </c>
      <c r="I43" s="41">
        <f t="shared" si="11"/>
        <v>91800</v>
      </c>
      <c r="J43" s="68">
        <v>90300</v>
      </c>
      <c r="K43" s="69" t="s">
        <v>96</v>
      </c>
    </row>
    <row r="44" spans="1:12" s="8" customFormat="1" ht="13.5" customHeight="1">
      <c r="A44" s="76" t="s">
        <v>97</v>
      </c>
      <c r="B44" s="77"/>
      <c r="C44" s="78" t="s">
        <v>94</v>
      </c>
      <c r="D44" s="79">
        <v>367</v>
      </c>
      <c r="E44" s="80">
        <v>316</v>
      </c>
      <c r="F44" s="30"/>
      <c r="G44" s="67" t="s">
        <v>98</v>
      </c>
      <c r="H44" s="41">
        <f t="shared" si="10"/>
        <v>97300</v>
      </c>
      <c r="I44" s="41">
        <f t="shared" si="11"/>
        <v>93800</v>
      </c>
      <c r="J44" s="68">
        <v>92300</v>
      </c>
      <c r="K44" s="69" t="s">
        <v>99</v>
      </c>
      <c r="L44"/>
    </row>
    <row r="45" spans="1:12" s="8" customFormat="1" ht="13.5" customHeight="1">
      <c r="A45" s="76" t="s">
        <v>100</v>
      </c>
      <c r="B45" s="77" t="s">
        <v>101</v>
      </c>
      <c r="C45" s="78" t="s">
        <v>94</v>
      </c>
      <c r="D45" s="79">
        <v>118</v>
      </c>
      <c r="E45" s="81" t="s">
        <v>102</v>
      </c>
      <c r="F45" s="30"/>
      <c r="G45" s="67" t="s">
        <v>103</v>
      </c>
      <c r="H45" s="41">
        <f t="shared" si="10"/>
        <v>97800</v>
      </c>
      <c r="I45" s="41">
        <f t="shared" si="11"/>
        <v>94300</v>
      </c>
      <c r="J45" s="68">
        <v>92800</v>
      </c>
      <c r="K45" s="69" t="s">
        <v>104</v>
      </c>
      <c r="L45"/>
    </row>
    <row r="46" spans="1:12" s="8" customFormat="1" ht="13.5" customHeight="1">
      <c r="A46" s="76" t="s">
        <v>105</v>
      </c>
      <c r="B46" s="77"/>
      <c r="C46" s="78" t="s">
        <v>94</v>
      </c>
      <c r="D46" s="79">
        <v>186</v>
      </c>
      <c r="E46" s="81" t="s">
        <v>106</v>
      </c>
      <c r="F46" s="30"/>
      <c r="G46" s="67" t="s">
        <v>107</v>
      </c>
      <c r="H46" s="41">
        <f t="shared" si="10"/>
        <v>95300</v>
      </c>
      <c r="I46" s="41">
        <f t="shared" si="11"/>
        <v>91800</v>
      </c>
      <c r="J46" s="68">
        <v>90300</v>
      </c>
      <c r="K46" s="69" t="s">
        <v>108</v>
      </c>
      <c r="L46"/>
    </row>
    <row r="47" spans="1:11" s="8" customFormat="1" ht="13.5" customHeight="1">
      <c r="A47" s="76" t="s">
        <v>109</v>
      </c>
      <c r="B47" s="77"/>
      <c r="C47" s="78" t="s">
        <v>94</v>
      </c>
      <c r="D47" s="79">
        <v>294</v>
      </c>
      <c r="E47" s="81" t="s">
        <v>110</v>
      </c>
      <c r="F47" s="30"/>
      <c r="G47" s="67" t="s">
        <v>111</v>
      </c>
      <c r="H47" s="41">
        <f t="shared" si="10"/>
        <v>95300</v>
      </c>
      <c r="I47" s="41">
        <f t="shared" si="11"/>
        <v>91800</v>
      </c>
      <c r="J47" s="68">
        <v>90300</v>
      </c>
      <c r="K47" s="82" t="s">
        <v>112</v>
      </c>
    </row>
    <row r="48" spans="1:11" s="8" customFormat="1" ht="13.5" customHeight="1">
      <c r="A48" s="76" t="s">
        <v>113</v>
      </c>
      <c r="B48" s="77"/>
      <c r="C48" s="78" t="s">
        <v>94</v>
      </c>
      <c r="D48" s="79">
        <v>91</v>
      </c>
      <c r="E48" s="83">
        <v>80</v>
      </c>
      <c r="F48" s="30"/>
      <c r="G48" s="84" t="s">
        <v>114</v>
      </c>
      <c r="H48" s="41">
        <f t="shared" si="10"/>
        <v>97300</v>
      </c>
      <c r="I48" s="41">
        <f t="shared" si="11"/>
        <v>93800</v>
      </c>
      <c r="J48" s="68">
        <v>92300</v>
      </c>
      <c r="K48" s="85" t="s">
        <v>115</v>
      </c>
    </row>
    <row r="49" spans="1:11" s="8" customFormat="1" ht="13.5" customHeight="1">
      <c r="A49" s="76" t="s">
        <v>116</v>
      </c>
      <c r="B49" s="77"/>
      <c r="C49" s="78" t="s">
        <v>94</v>
      </c>
      <c r="D49" s="79">
        <v>133</v>
      </c>
      <c r="E49" s="80">
        <v>119</v>
      </c>
      <c r="F49" s="30"/>
      <c r="G49" s="86" t="s">
        <v>117</v>
      </c>
      <c r="H49" s="41">
        <f t="shared" si="10"/>
        <v>102400</v>
      </c>
      <c r="I49" s="41">
        <f t="shared" si="11"/>
        <v>98900</v>
      </c>
      <c r="J49" s="68">
        <v>97400</v>
      </c>
      <c r="K49" s="69">
        <v>110</v>
      </c>
    </row>
    <row r="50" spans="1:11" s="8" customFormat="1" ht="13.5" customHeight="1">
      <c r="A50" s="76" t="s">
        <v>118</v>
      </c>
      <c r="B50" s="77"/>
      <c r="C50" s="78" t="s">
        <v>94</v>
      </c>
      <c r="D50" s="79">
        <v>194</v>
      </c>
      <c r="E50" s="80">
        <v>172</v>
      </c>
      <c r="F50" s="30"/>
      <c r="G50" s="84" t="s">
        <v>119</v>
      </c>
      <c r="H50" s="41">
        <f t="shared" si="10"/>
        <v>102400</v>
      </c>
      <c r="I50" s="41">
        <f t="shared" si="11"/>
        <v>98900</v>
      </c>
      <c r="J50" s="68">
        <v>97400</v>
      </c>
      <c r="K50" s="85">
        <v>137</v>
      </c>
    </row>
    <row r="51" spans="1:11" s="8" customFormat="1" ht="13.5" customHeight="1">
      <c r="A51" s="76" t="s">
        <v>120</v>
      </c>
      <c r="B51" s="77"/>
      <c r="C51" s="78" t="s">
        <v>94</v>
      </c>
      <c r="D51" s="79">
        <v>113</v>
      </c>
      <c r="E51" s="80">
        <v>101</v>
      </c>
      <c r="F51" s="30"/>
      <c r="G51" s="44" t="s">
        <v>121</v>
      </c>
      <c r="H51" s="41">
        <f t="shared" si="10"/>
        <v>95300</v>
      </c>
      <c r="I51" s="41">
        <f t="shared" si="11"/>
        <v>91800</v>
      </c>
      <c r="J51" s="68">
        <v>90300</v>
      </c>
      <c r="K51" s="69" t="s">
        <v>122</v>
      </c>
    </row>
    <row r="52" spans="1:11" s="8" customFormat="1" ht="13.5" customHeight="1">
      <c r="A52" s="37" t="s">
        <v>123</v>
      </c>
      <c r="B52" s="37"/>
      <c r="C52" s="37"/>
      <c r="D52" s="37"/>
      <c r="E52" s="37"/>
      <c r="F52" s="30"/>
      <c r="G52" s="87" t="s">
        <v>124</v>
      </c>
      <c r="H52" s="41">
        <f t="shared" si="10"/>
        <v>95300</v>
      </c>
      <c r="I52" s="41">
        <f t="shared" si="11"/>
        <v>91800</v>
      </c>
      <c r="J52" s="68">
        <v>90300</v>
      </c>
      <c r="K52" s="69" t="s">
        <v>125</v>
      </c>
    </row>
    <row r="53" spans="1:11" s="8" customFormat="1" ht="13.5" customHeight="1">
      <c r="A53" s="37"/>
      <c r="B53" s="37"/>
      <c r="C53" s="37"/>
      <c r="D53" s="37"/>
      <c r="E53" s="37"/>
      <c r="F53" s="30"/>
      <c r="G53" s="87" t="s">
        <v>126</v>
      </c>
      <c r="H53" s="41">
        <f t="shared" si="10"/>
        <v>118300</v>
      </c>
      <c r="I53" s="41">
        <f t="shared" si="11"/>
        <v>114800</v>
      </c>
      <c r="J53" s="68">
        <v>113300</v>
      </c>
      <c r="K53" s="69">
        <v>147</v>
      </c>
    </row>
    <row r="54" spans="1:11" s="8" customFormat="1" ht="13.5" customHeight="1">
      <c r="A54" s="88" t="s">
        <v>127</v>
      </c>
      <c r="B54" s="41">
        <f aca="true" t="shared" si="12" ref="B54:B58">D54+5000</f>
        <v>81500</v>
      </c>
      <c r="C54" s="41">
        <f aca="true" t="shared" si="13" ref="C54:C58">D54+1500</f>
        <v>78000</v>
      </c>
      <c r="D54" s="48">
        <v>76500</v>
      </c>
      <c r="E54" s="49">
        <v>0.83</v>
      </c>
      <c r="F54" s="30"/>
      <c r="G54" s="87" t="s">
        <v>128</v>
      </c>
      <c r="H54" s="41">
        <f t="shared" si="10"/>
        <v>118300</v>
      </c>
      <c r="I54" s="41">
        <f t="shared" si="11"/>
        <v>114800</v>
      </c>
      <c r="J54" s="68">
        <v>113300</v>
      </c>
      <c r="K54" s="69">
        <v>172</v>
      </c>
    </row>
    <row r="55" spans="1:11" s="8" customFormat="1" ht="13.5" customHeight="1">
      <c r="A55" s="89" t="s">
        <v>129</v>
      </c>
      <c r="B55" s="41">
        <f t="shared" si="12"/>
        <v>80500</v>
      </c>
      <c r="C55" s="41">
        <f t="shared" si="13"/>
        <v>77000</v>
      </c>
      <c r="D55" s="42">
        <v>75500</v>
      </c>
      <c r="E55" s="43">
        <v>1.2</v>
      </c>
      <c r="F55" s="30"/>
      <c r="G55" s="87" t="s">
        <v>130</v>
      </c>
      <c r="H55" s="41">
        <f t="shared" si="10"/>
        <v>94300</v>
      </c>
      <c r="I55" s="41">
        <f t="shared" si="11"/>
        <v>90800</v>
      </c>
      <c r="J55" s="68">
        <v>89300</v>
      </c>
      <c r="K55" s="69" t="s">
        <v>131</v>
      </c>
    </row>
    <row r="56" spans="1:11" s="8" customFormat="1" ht="13.5" customHeight="1">
      <c r="A56" s="89" t="s">
        <v>132</v>
      </c>
      <c r="B56" s="41">
        <f t="shared" si="12"/>
        <v>80500</v>
      </c>
      <c r="C56" s="41">
        <f t="shared" si="13"/>
        <v>77000</v>
      </c>
      <c r="D56" s="42">
        <v>75500</v>
      </c>
      <c r="E56" s="43">
        <v>1.6</v>
      </c>
      <c r="F56" s="30"/>
      <c r="G56" s="90" t="s">
        <v>133</v>
      </c>
      <c r="H56" s="41">
        <f t="shared" si="10"/>
        <v>94500</v>
      </c>
      <c r="I56" s="41">
        <f t="shared" si="11"/>
        <v>91000</v>
      </c>
      <c r="J56" s="57">
        <v>89500</v>
      </c>
      <c r="K56" s="57" t="s">
        <v>134</v>
      </c>
    </row>
    <row r="57" spans="1:11" s="8" customFormat="1" ht="13.5" customHeight="1">
      <c r="A57" s="89" t="s">
        <v>135</v>
      </c>
      <c r="B57" s="41">
        <f t="shared" si="12"/>
        <v>80500</v>
      </c>
      <c r="C57" s="41">
        <f t="shared" si="13"/>
        <v>77000</v>
      </c>
      <c r="D57" s="42">
        <v>75500</v>
      </c>
      <c r="E57" s="43">
        <v>2.1</v>
      </c>
      <c r="F57" s="30"/>
      <c r="G57" s="90" t="s">
        <v>136</v>
      </c>
      <c r="H57" s="41">
        <f t="shared" si="10"/>
        <v>104000</v>
      </c>
      <c r="I57" s="41">
        <f t="shared" si="11"/>
        <v>100500</v>
      </c>
      <c r="J57" s="57">
        <v>99000</v>
      </c>
      <c r="K57" s="57" t="s">
        <v>137</v>
      </c>
    </row>
    <row r="58" spans="1:11" s="8" customFormat="1" ht="13.5" customHeight="1">
      <c r="A58" s="89" t="s">
        <v>138</v>
      </c>
      <c r="B58" s="41">
        <f t="shared" si="12"/>
        <v>83500</v>
      </c>
      <c r="C58" s="41">
        <f t="shared" si="13"/>
        <v>80000</v>
      </c>
      <c r="D58" s="42">
        <v>78500</v>
      </c>
      <c r="E58" s="43">
        <v>3.2</v>
      </c>
      <c r="F58" s="30"/>
      <c r="G58" s="90" t="s">
        <v>139</v>
      </c>
      <c r="H58" s="41">
        <f t="shared" si="10"/>
        <v>94500</v>
      </c>
      <c r="I58" s="41">
        <f t="shared" si="11"/>
        <v>91000</v>
      </c>
      <c r="J58" s="57">
        <v>89500</v>
      </c>
      <c r="K58" s="57" t="s">
        <v>140</v>
      </c>
    </row>
    <row r="59" spans="1:11" s="8" customFormat="1" ht="13.5" customHeight="1">
      <c r="A59"/>
      <c r="B59"/>
      <c r="C59"/>
      <c r="D59"/>
      <c r="E59"/>
      <c r="F59" s="30"/>
      <c r="G59"/>
      <c r="H59"/>
      <c r="I59"/>
      <c r="J59"/>
      <c r="K59"/>
    </row>
    <row r="60" spans="1:11" s="8" customFormat="1" ht="13.5" customHeight="1">
      <c r="A60"/>
      <c r="B60"/>
      <c r="C60"/>
      <c r="D60"/>
      <c r="E60"/>
      <c r="F60" s="30"/>
      <c r="G60"/>
      <c r="H60"/>
      <c r="I60"/>
      <c r="J60"/>
      <c r="K60"/>
    </row>
    <row r="61" spans="1:11" s="8" customFormat="1" ht="13.5" customHeight="1">
      <c r="A61"/>
      <c r="B61"/>
      <c r="C61"/>
      <c r="D61"/>
      <c r="E61"/>
      <c r="F61" s="30"/>
      <c r="G61"/>
      <c r="H61"/>
      <c r="I61"/>
      <c r="J61"/>
      <c r="K61"/>
    </row>
    <row r="62" spans="1:11" s="8" customFormat="1" ht="13.5" customHeight="1">
      <c r="A62"/>
      <c r="B62"/>
      <c r="C62"/>
      <c r="D62"/>
      <c r="E62"/>
      <c r="F62" s="30"/>
      <c r="G62"/>
      <c r="H62"/>
      <c r="I62"/>
      <c r="J62"/>
      <c r="K62"/>
    </row>
    <row r="63" spans="1:11" s="8" customFormat="1" ht="13.5" customHeight="1">
      <c r="A63"/>
      <c r="B63"/>
      <c r="C63"/>
      <c r="D63"/>
      <c r="E63"/>
      <c r="F63" s="30"/>
      <c r="G63"/>
      <c r="H63"/>
      <c r="I63"/>
      <c r="J63"/>
      <c r="K63"/>
    </row>
    <row r="64" spans="1:11" s="8" customFormat="1" ht="13.5" customHeight="1">
      <c r="A64"/>
      <c r="B64"/>
      <c r="C64"/>
      <c r="D64"/>
      <c r="E64"/>
      <c r="F64" s="30"/>
      <c r="G64"/>
      <c r="H64"/>
      <c r="I64"/>
      <c r="J64"/>
      <c r="K64"/>
    </row>
    <row r="65" spans="1:11" s="8" customFormat="1" ht="13.5" customHeight="1">
      <c r="A65" s="91" t="s">
        <v>141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1:11" s="8" customFormat="1" ht="13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1:11" s="8" customFormat="1" ht="13.5" customHeight="1">
      <c r="A67" s="91" t="s">
        <v>142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1:11" s="8" customFormat="1" ht="13.5" customHeight="1">
      <c r="A68" s="91" t="s">
        <v>143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21.75" customHeight="1"/>
  </sheetData>
  <sheetProtection selectLockedCells="1" selectUnlockedCells="1"/>
  <mergeCells count="35">
    <mergeCell ref="B1:K1"/>
    <mergeCell ref="B2:K2"/>
    <mergeCell ref="B3:K3"/>
    <mergeCell ref="B4:K4"/>
    <mergeCell ref="B5:K5"/>
    <mergeCell ref="B6:K6"/>
    <mergeCell ref="B7:K7"/>
    <mergeCell ref="A8:G8"/>
    <mergeCell ref="H8:K8"/>
    <mergeCell ref="A9:G9"/>
    <mergeCell ref="H9:J9"/>
    <mergeCell ref="A10:A11"/>
    <mergeCell ref="B10:D10"/>
    <mergeCell ref="E10:E11"/>
    <mergeCell ref="G10:G11"/>
    <mergeCell ref="H10:J10"/>
    <mergeCell ref="K10:K11"/>
    <mergeCell ref="A12:E13"/>
    <mergeCell ref="G12:K13"/>
    <mergeCell ref="A25:E26"/>
    <mergeCell ref="G25:K26"/>
    <mergeCell ref="G32:K33"/>
    <mergeCell ref="A36:E37"/>
    <mergeCell ref="G37:K38"/>
    <mergeCell ref="A39:E40"/>
    <mergeCell ref="A41:A42"/>
    <mergeCell ref="B41:B42"/>
    <mergeCell ref="C41:C42"/>
    <mergeCell ref="D41:E41"/>
    <mergeCell ref="B43:B44"/>
    <mergeCell ref="B45:B51"/>
    <mergeCell ref="A52:E53"/>
    <mergeCell ref="A65:K66"/>
    <mergeCell ref="A67:K67"/>
    <mergeCell ref="A68:K68"/>
  </mergeCells>
  <printOptions/>
  <pageMargins left="0.43333333333333335" right="0.23611111111111113" top="0.3541666666666667" bottom="0.19652777777777777" header="0.5118110236220472" footer="0.5118110236220472"/>
  <pageSetup horizontalDpi="300" verticalDpi="300" orientation="portrait" pageOrder="overThenDown" paperSize="9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4"/>
  <sheetViews>
    <sheetView tabSelected="1" zoomScale="85" zoomScaleNormal="85" workbookViewId="0" topLeftCell="A1">
      <selection activeCell="D51" sqref="D51"/>
    </sheetView>
  </sheetViews>
  <sheetFormatPr defaultColWidth="9.00390625" defaultRowHeight="12.75" customHeight="1"/>
  <cols>
    <col min="1" max="1" width="19.25390625" style="1" customWidth="1"/>
    <col min="2" max="3" width="8.25390625" style="2" customWidth="1"/>
    <col min="4" max="4" width="7.75390625" style="2" customWidth="1"/>
    <col min="5" max="5" width="11.25390625" style="3" customWidth="1"/>
    <col min="6" max="6" width="5.75390625" style="4" customWidth="1"/>
    <col min="7" max="7" width="19.75390625" style="92" customWidth="1"/>
    <col min="8" max="9" width="8.25390625" style="93" customWidth="1"/>
    <col min="10" max="10" width="11.75390625" style="94" customWidth="1"/>
    <col min="11" max="11" width="9.75390625" style="95" customWidth="1"/>
    <col min="12" max="222" width="7.75390625" style="8" customWidth="1"/>
    <col min="223" max="245" width="7.75390625" style="9" customWidth="1"/>
    <col min="246" max="16384" width="10.25390625" style="0" customWidth="1"/>
  </cols>
  <sheetData>
    <row r="1" spans="2:245" ht="14.25" customHeight="1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12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</row>
    <row r="2" spans="2:245" ht="14.25" customHeight="1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12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</row>
    <row r="3" spans="2:245" ht="14.25" customHeight="1"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12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</row>
    <row r="4" spans="2:245" ht="14.25" customHeight="1"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12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pans="2:245" ht="14.25" customHeight="1">
      <c r="B5" s="13" t="s">
        <v>4</v>
      </c>
      <c r="C5" s="13"/>
      <c r="D5" s="13"/>
      <c r="E5" s="13"/>
      <c r="F5" s="13"/>
      <c r="G5" s="13"/>
      <c r="H5" s="13"/>
      <c r="I5" s="13"/>
      <c r="J5" s="13"/>
      <c r="K5" s="13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12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  <row r="6" spans="1:245" ht="14.25" customHeight="1">
      <c r="A6" s="15"/>
      <c r="B6" s="13" t="s">
        <v>5</v>
      </c>
      <c r="C6" s="13"/>
      <c r="D6" s="13"/>
      <c r="E6" s="13"/>
      <c r="F6" s="13"/>
      <c r="G6" s="13"/>
      <c r="H6" s="13"/>
      <c r="I6" s="13"/>
      <c r="J6" s="13"/>
      <c r="K6" s="13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12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</row>
    <row r="7" spans="1:245" ht="18" customHeight="1">
      <c r="A7" s="16" t="s">
        <v>6</v>
      </c>
      <c r="B7" s="17" t="s">
        <v>7</v>
      </c>
      <c r="C7" s="17"/>
      <c r="D7" s="17"/>
      <c r="E7" s="17"/>
      <c r="F7" s="17"/>
      <c r="G7" s="17"/>
      <c r="H7" s="17"/>
      <c r="I7" s="17"/>
      <c r="J7" s="17"/>
      <c r="K7" s="17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12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</row>
    <row r="8" spans="1:239" ht="17.25" customHeight="1">
      <c r="A8" s="18" t="s">
        <v>144</v>
      </c>
      <c r="B8" s="18"/>
      <c r="C8" s="18"/>
      <c r="D8" s="18"/>
      <c r="E8" s="18"/>
      <c r="F8" s="18"/>
      <c r="G8" s="18"/>
      <c r="H8" s="96"/>
      <c r="I8" s="96"/>
      <c r="J8" s="96"/>
      <c r="K8" s="96"/>
      <c r="HO8" s="8"/>
      <c r="HP8" s="8"/>
      <c r="HQ8" s="8"/>
      <c r="IE8" s="12"/>
    </row>
    <row r="9" spans="1:256" s="24" customFormat="1" ht="17.25" customHeight="1">
      <c r="A9" s="18" t="s">
        <v>10</v>
      </c>
      <c r="B9" s="18"/>
      <c r="C9" s="18"/>
      <c r="D9" s="18"/>
      <c r="E9" s="18"/>
      <c r="F9" s="18"/>
      <c r="G9" s="18"/>
      <c r="H9" s="97"/>
      <c r="I9" s="97"/>
      <c r="J9" s="97"/>
      <c r="K9" s="22" t="s">
        <v>11</v>
      </c>
      <c r="L9" s="23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6"/>
      <c r="HO9" s="25"/>
      <c r="HP9" s="25"/>
      <c r="HQ9" s="25"/>
      <c r="HR9" s="25"/>
      <c r="HS9" s="25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38" s="105" customFormat="1" ht="21.75" customHeight="1">
      <c r="A10" s="99" t="s">
        <v>12</v>
      </c>
      <c r="B10" s="100" t="s">
        <v>13</v>
      </c>
      <c r="C10" s="100"/>
      <c r="D10" s="100"/>
      <c r="E10" s="101" t="s">
        <v>15</v>
      </c>
      <c r="F10" s="102"/>
      <c r="G10" s="35" t="s">
        <v>12</v>
      </c>
      <c r="H10" s="103" t="s">
        <v>13</v>
      </c>
      <c r="I10" s="103"/>
      <c r="J10" s="103"/>
      <c r="K10" s="104" t="s">
        <v>15</v>
      </c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D10" s="106"/>
    </row>
    <row r="11" spans="1:238" s="105" customFormat="1" ht="27" customHeight="1">
      <c r="A11" s="99"/>
      <c r="B11" s="36" t="s">
        <v>16</v>
      </c>
      <c r="C11" s="35" t="s">
        <v>17</v>
      </c>
      <c r="D11" s="36" t="s">
        <v>18</v>
      </c>
      <c r="E11" s="101"/>
      <c r="F11" s="102"/>
      <c r="G11" s="35"/>
      <c r="H11" s="36" t="s">
        <v>16</v>
      </c>
      <c r="I11" s="35" t="s">
        <v>17</v>
      </c>
      <c r="J11" s="107" t="s">
        <v>18</v>
      </c>
      <c r="K11" s="104"/>
      <c r="O11" s="108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D11" s="106"/>
    </row>
    <row r="12" spans="1:238" s="105" customFormat="1" ht="14.25" customHeight="1">
      <c r="A12" s="109" t="s">
        <v>145</v>
      </c>
      <c r="B12" s="109"/>
      <c r="C12" s="109"/>
      <c r="D12" s="109"/>
      <c r="E12" s="109"/>
      <c r="F12" s="102"/>
      <c r="G12" s="110" t="s">
        <v>146</v>
      </c>
      <c r="H12" s="110"/>
      <c r="I12" s="110"/>
      <c r="J12" s="110"/>
      <c r="K12" s="110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D12" s="106"/>
    </row>
    <row r="13" spans="1:238" s="105" customFormat="1" ht="14.25" customHeight="1">
      <c r="A13" s="109"/>
      <c r="B13" s="109"/>
      <c r="C13" s="109"/>
      <c r="D13" s="109"/>
      <c r="E13" s="109"/>
      <c r="F13" s="102"/>
      <c r="G13" s="110"/>
      <c r="H13" s="110"/>
      <c r="I13" s="110"/>
      <c r="J13" s="110"/>
      <c r="K13" s="110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D13" s="106"/>
    </row>
    <row r="14" spans="1:238" s="105" customFormat="1" ht="14.25" customHeight="1">
      <c r="A14" s="111" t="s">
        <v>147</v>
      </c>
      <c r="B14" s="41">
        <f aca="true" t="shared" si="0" ref="B14:B16">D14+5000</f>
        <v>94000</v>
      </c>
      <c r="C14" s="41">
        <f aca="true" t="shared" si="1" ref="C14:C16">D14+1500</f>
        <v>90500</v>
      </c>
      <c r="D14" s="41">
        <v>89000</v>
      </c>
      <c r="E14" s="47">
        <v>0.61</v>
      </c>
      <c r="F14" s="102"/>
      <c r="G14" s="112" t="s">
        <v>148</v>
      </c>
      <c r="H14" s="41">
        <f aca="true" t="shared" si="2" ref="H14:H30">J14+5000</f>
        <v>88000</v>
      </c>
      <c r="I14" s="41">
        <f aca="true" t="shared" si="3" ref="I14:I30">J14+1500</f>
        <v>84500</v>
      </c>
      <c r="J14" s="68">
        <v>83000</v>
      </c>
      <c r="K14" s="113">
        <v>40</v>
      </c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D14" s="106"/>
    </row>
    <row r="15" spans="1:238" s="105" customFormat="1" ht="14.25" customHeight="1">
      <c r="A15" s="111" t="s">
        <v>149</v>
      </c>
      <c r="B15" s="41">
        <f t="shared" si="0"/>
        <v>93500</v>
      </c>
      <c r="C15" s="41">
        <f t="shared" si="1"/>
        <v>90000</v>
      </c>
      <c r="D15" s="114">
        <v>88500</v>
      </c>
      <c r="E15" s="47">
        <v>0.85</v>
      </c>
      <c r="F15" s="115"/>
      <c r="G15" s="112" t="s">
        <v>150</v>
      </c>
      <c r="H15" s="41">
        <f t="shared" si="2"/>
        <v>80000</v>
      </c>
      <c r="I15" s="41">
        <f t="shared" si="3"/>
        <v>76500</v>
      </c>
      <c r="J15" s="116">
        <v>75000</v>
      </c>
      <c r="K15" s="117">
        <v>51</v>
      </c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ID15" s="106"/>
    </row>
    <row r="16" spans="1:238" s="105" customFormat="1" ht="14.25" customHeight="1">
      <c r="A16" s="111" t="s">
        <v>151</v>
      </c>
      <c r="B16" s="41">
        <f t="shared" si="0"/>
        <v>93000</v>
      </c>
      <c r="C16" s="41">
        <f t="shared" si="1"/>
        <v>89500</v>
      </c>
      <c r="D16" s="114">
        <v>88000</v>
      </c>
      <c r="E16" s="47">
        <v>1.07</v>
      </c>
      <c r="F16" s="118"/>
      <c r="G16" s="112" t="s">
        <v>152</v>
      </c>
      <c r="H16" s="41">
        <f t="shared" si="2"/>
        <v>80000</v>
      </c>
      <c r="I16" s="41">
        <f t="shared" si="3"/>
        <v>76500</v>
      </c>
      <c r="J16" s="116">
        <v>75000</v>
      </c>
      <c r="K16" s="117">
        <v>77</v>
      </c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ID16" s="106"/>
    </row>
    <row r="17" spans="1:238" s="105" customFormat="1" ht="14.25" customHeight="1">
      <c r="A17" s="111" t="s">
        <v>153</v>
      </c>
      <c r="B17" s="41"/>
      <c r="C17" s="41"/>
      <c r="D17" s="114"/>
      <c r="E17" s="47">
        <v>1.08</v>
      </c>
      <c r="F17" s="118"/>
      <c r="G17" s="119" t="s">
        <v>154</v>
      </c>
      <c r="H17" s="41">
        <f t="shared" si="2"/>
        <v>78000</v>
      </c>
      <c r="I17" s="41">
        <f t="shared" si="3"/>
        <v>74500</v>
      </c>
      <c r="J17" s="116">
        <v>73000</v>
      </c>
      <c r="K17" s="117">
        <v>290</v>
      </c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ID17" s="106"/>
    </row>
    <row r="18" spans="1:238" s="105" customFormat="1" ht="14.25" customHeight="1">
      <c r="A18" s="111" t="s">
        <v>155</v>
      </c>
      <c r="B18" s="41"/>
      <c r="C18" s="41"/>
      <c r="D18" s="114"/>
      <c r="E18" s="47">
        <v>1.31</v>
      </c>
      <c r="F18" s="118"/>
      <c r="G18" s="119" t="s">
        <v>156</v>
      </c>
      <c r="H18" s="41">
        <f t="shared" si="2"/>
        <v>77000</v>
      </c>
      <c r="I18" s="41">
        <f t="shared" si="3"/>
        <v>73500</v>
      </c>
      <c r="J18" s="116">
        <v>72000</v>
      </c>
      <c r="K18" s="117">
        <v>354</v>
      </c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ID18" s="106"/>
    </row>
    <row r="19" spans="1:238" s="105" customFormat="1" ht="14.25" customHeight="1">
      <c r="A19" s="111" t="s">
        <v>157</v>
      </c>
      <c r="B19" s="41"/>
      <c r="C19" s="41"/>
      <c r="D19" s="114"/>
      <c r="E19" s="52">
        <v>1.31</v>
      </c>
      <c r="F19" s="118"/>
      <c r="G19" s="119" t="s">
        <v>158</v>
      </c>
      <c r="H19" s="41">
        <f t="shared" si="2"/>
        <v>77000</v>
      </c>
      <c r="I19" s="41">
        <f t="shared" si="3"/>
        <v>73500</v>
      </c>
      <c r="J19" s="116">
        <v>72000</v>
      </c>
      <c r="K19" s="117">
        <v>424</v>
      </c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ID19" s="106"/>
    </row>
    <row r="20" spans="1:238" s="105" customFormat="1" ht="14.25" customHeight="1">
      <c r="A20" s="111" t="s">
        <v>159</v>
      </c>
      <c r="B20" s="41"/>
      <c r="C20" s="41"/>
      <c r="D20" s="114"/>
      <c r="E20" s="52">
        <v>1.43</v>
      </c>
      <c r="F20" s="118"/>
      <c r="G20" s="119" t="s">
        <v>160</v>
      </c>
      <c r="H20" s="41">
        <f t="shared" si="2"/>
        <v>77000</v>
      </c>
      <c r="I20" s="41">
        <f t="shared" si="3"/>
        <v>73500</v>
      </c>
      <c r="J20" s="116">
        <v>72000</v>
      </c>
      <c r="K20" s="117">
        <v>566</v>
      </c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ID20" s="106"/>
    </row>
    <row r="21" spans="1:238" s="105" customFormat="1" ht="14.25" customHeight="1">
      <c r="A21" s="120" t="s">
        <v>161</v>
      </c>
      <c r="B21" s="41"/>
      <c r="C21" s="41"/>
      <c r="D21" s="114"/>
      <c r="E21" s="78">
        <v>1.78</v>
      </c>
      <c r="F21" s="118"/>
      <c r="G21" s="119" t="s">
        <v>162</v>
      </c>
      <c r="H21" s="41">
        <f t="shared" si="2"/>
        <v>77000</v>
      </c>
      <c r="I21" s="41">
        <f t="shared" si="3"/>
        <v>73500</v>
      </c>
      <c r="J21" s="116">
        <v>72000</v>
      </c>
      <c r="K21" s="117">
        <v>710</v>
      </c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ID21" s="106"/>
    </row>
    <row r="22" spans="1:238" s="105" customFormat="1" ht="14.25" customHeight="1">
      <c r="A22" s="120" t="s">
        <v>163</v>
      </c>
      <c r="B22" s="41">
        <f aca="true" t="shared" si="4" ref="B22:B23">D22+5000</f>
        <v>83000</v>
      </c>
      <c r="C22" s="41">
        <f aca="true" t="shared" si="5" ref="C22:C23">D22+1500</f>
        <v>79500</v>
      </c>
      <c r="D22" s="114">
        <v>78000</v>
      </c>
      <c r="E22" s="78">
        <v>1.08</v>
      </c>
      <c r="F22" s="118"/>
      <c r="G22" s="119" t="s">
        <v>164</v>
      </c>
      <c r="H22" s="41">
        <f t="shared" si="2"/>
        <v>77000</v>
      </c>
      <c r="I22" s="41">
        <f t="shared" si="3"/>
        <v>73500</v>
      </c>
      <c r="J22" s="116">
        <v>72000</v>
      </c>
      <c r="K22" s="117">
        <v>850</v>
      </c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ID22" s="106"/>
    </row>
    <row r="23" spans="1:238" s="105" customFormat="1" ht="14.25" customHeight="1">
      <c r="A23" s="111" t="s">
        <v>165</v>
      </c>
      <c r="B23" s="41">
        <f t="shared" si="4"/>
        <v>81500</v>
      </c>
      <c r="C23" s="41">
        <f t="shared" si="5"/>
        <v>78000</v>
      </c>
      <c r="D23" s="114">
        <v>76500</v>
      </c>
      <c r="E23" s="47">
        <v>1.39</v>
      </c>
      <c r="F23" s="118"/>
      <c r="G23" s="112" t="s">
        <v>166</v>
      </c>
      <c r="H23" s="41">
        <f t="shared" si="2"/>
        <v>78500</v>
      </c>
      <c r="I23" s="41">
        <f t="shared" si="3"/>
        <v>75000</v>
      </c>
      <c r="J23" s="116">
        <v>73500</v>
      </c>
      <c r="K23" s="117">
        <v>995</v>
      </c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ID23" s="106"/>
    </row>
    <row r="24" spans="1:238" s="105" customFormat="1" ht="14.25" customHeight="1">
      <c r="A24" s="120" t="s">
        <v>167</v>
      </c>
      <c r="B24" s="41"/>
      <c r="C24" s="41"/>
      <c r="D24" s="114"/>
      <c r="E24" s="78">
        <v>1.39</v>
      </c>
      <c r="F24" s="118"/>
      <c r="G24" s="112" t="s">
        <v>168</v>
      </c>
      <c r="H24" s="41">
        <f t="shared" si="2"/>
        <v>78500</v>
      </c>
      <c r="I24" s="41">
        <f t="shared" si="3"/>
        <v>75000</v>
      </c>
      <c r="J24" s="116">
        <v>73500</v>
      </c>
      <c r="K24" s="117">
        <v>1140</v>
      </c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ID24" s="106"/>
    </row>
    <row r="25" spans="1:238" s="105" customFormat="1" ht="14.25" customHeight="1">
      <c r="A25" s="111" t="s">
        <v>169</v>
      </c>
      <c r="B25" s="41">
        <f>SUM(D25+5000)</f>
        <v>81500</v>
      </c>
      <c r="C25" s="41">
        <v>78500</v>
      </c>
      <c r="D25" s="114">
        <v>76500</v>
      </c>
      <c r="E25" s="47">
        <v>1.7</v>
      </c>
      <c r="F25" s="118"/>
      <c r="G25" s="112" t="s">
        <v>170</v>
      </c>
      <c r="H25" s="41">
        <f t="shared" si="2"/>
        <v>90000</v>
      </c>
      <c r="I25" s="41">
        <f t="shared" si="3"/>
        <v>86500</v>
      </c>
      <c r="J25" s="116">
        <v>85000</v>
      </c>
      <c r="K25" s="117">
        <v>1285</v>
      </c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ID25" s="106"/>
    </row>
    <row r="26" spans="1:238" s="105" customFormat="1" ht="14.25" customHeight="1">
      <c r="A26" s="111" t="s">
        <v>171</v>
      </c>
      <c r="B26" s="41"/>
      <c r="C26" s="41"/>
      <c r="D26" s="114"/>
      <c r="E26" s="52">
        <v>1.7</v>
      </c>
      <c r="F26" s="118"/>
      <c r="G26" s="112" t="s">
        <v>172</v>
      </c>
      <c r="H26" s="41">
        <f t="shared" si="2"/>
        <v>90000</v>
      </c>
      <c r="I26" s="41">
        <f t="shared" si="3"/>
        <v>86500</v>
      </c>
      <c r="J26" s="116">
        <v>85000</v>
      </c>
      <c r="K26" s="117">
        <v>1420</v>
      </c>
      <c r="Q26" s="108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ID26" s="106"/>
    </row>
    <row r="27" spans="1:238" s="105" customFormat="1" ht="14.25" customHeight="1">
      <c r="A27" s="121" t="s">
        <v>173</v>
      </c>
      <c r="B27" s="41"/>
      <c r="C27" s="41"/>
      <c r="D27" s="114"/>
      <c r="E27" s="122">
        <v>1.86</v>
      </c>
      <c r="F27" s="118"/>
      <c r="G27" s="112" t="s">
        <v>174</v>
      </c>
      <c r="H27" s="41">
        <f t="shared" si="2"/>
        <v>90000</v>
      </c>
      <c r="I27" s="41">
        <f t="shared" si="3"/>
        <v>86500</v>
      </c>
      <c r="J27" s="116">
        <v>85000</v>
      </c>
      <c r="K27" s="117">
        <v>1790</v>
      </c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ID27" s="106"/>
    </row>
    <row r="28" spans="1:238" s="105" customFormat="1" ht="14.25" customHeight="1">
      <c r="A28" s="111" t="s">
        <v>175</v>
      </c>
      <c r="B28" s="41"/>
      <c r="C28" s="41"/>
      <c r="D28" s="114"/>
      <c r="E28" s="52">
        <v>2.33</v>
      </c>
      <c r="F28" s="118"/>
      <c r="G28" s="112" t="s">
        <v>176</v>
      </c>
      <c r="H28" s="41">
        <f t="shared" si="2"/>
        <v>90000</v>
      </c>
      <c r="I28" s="41">
        <f t="shared" si="3"/>
        <v>86500</v>
      </c>
      <c r="J28" s="116">
        <v>85000</v>
      </c>
      <c r="K28" s="117">
        <v>2140</v>
      </c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ID28" s="106"/>
    </row>
    <row r="29" spans="1:238" s="105" customFormat="1" ht="14.25" customHeight="1">
      <c r="A29" s="111" t="s">
        <v>177</v>
      </c>
      <c r="B29" s="41"/>
      <c r="C29" s="41"/>
      <c r="D29" s="114"/>
      <c r="E29" s="52">
        <v>2.17</v>
      </c>
      <c r="F29" s="118"/>
      <c r="G29" s="112" t="s">
        <v>178</v>
      </c>
      <c r="H29" s="41">
        <f t="shared" si="2"/>
        <v>90000</v>
      </c>
      <c r="I29" s="41">
        <f t="shared" si="3"/>
        <v>86500</v>
      </c>
      <c r="J29" s="116">
        <v>85000</v>
      </c>
      <c r="K29" s="117">
        <v>2860</v>
      </c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ID29" s="106"/>
    </row>
    <row r="30" spans="1:238" s="105" customFormat="1" ht="14.25" customHeight="1">
      <c r="A30" s="111" t="s">
        <v>179</v>
      </c>
      <c r="B30" s="41"/>
      <c r="C30" s="41"/>
      <c r="D30" s="114"/>
      <c r="E30" s="52">
        <v>2.32</v>
      </c>
      <c r="F30" s="118"/>
      <c r="G30" s="112" t="s">
        <v>180</v>
      </c>
      <c r="H30" s="41">
        <f t="shared" si="2"/>
        <v>90000</v>
      </c>
      <c r="I30" s="41">
        <f t="shared" si="3"/>
        <v>86500</v>
      </c>
      <c r="J30" s="116">
        <v>85000</v>
      </c>
      <c r="K30" s="117">
        <v>3570</v>
      </c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ID30" s="106"/>
    </row>
    <row r="31" spans="1:238" s="105" customFormat="1" ht="14.25" customHeight="1">
      <c r="A31" s="111" t="s">
        <v>181</v>
      </c>
      <c r="B31" s="41"/>
      <c r="C31" s="41"/>
      <c r="D31" s="114"/>
      <c r="E31" s="52">
        <v>2.96</v>
      </c>
      <c r="F31" s="118"/>
      <c r="G31" s="37" t="s">
        <v>182</v>
      </c>
      <c r="H31" s="37"/>
      <c r="I31" s="37"/>
      <c r="J31" s="37"/>
      <c r="K31" s="37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ID31" s="106"/>
    </row>
    <row r="32" spans="1:238" s="105" customFormat="1" ht="14.25" customHeight="1">
      <c r="A32" s="111" t="s">
        <v>183</v>
      </c>
      <c r="B32" s="41"/>
      <c r="C32" s="41"/>
      <c r="D32" s="114"/>
      <c r="E32" s="52">
        <v>2.65</v>
      </c>
      <c r="F32" s="118"/>
      <c r="G32" s="37"/>
      <c r="H32" s="37"/>
      <c r="I32" s="37"/>
      <c r="J32" s="37"/>
      <c r="K32" s="37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ID32" s="106"/>
    </row>
    <row r="33" spans="1:238" s="105" customFormat="1" ht="14.25" customHeight="1">
      <c r="A33" s="111" t="s">
        <v>184</v>
      </c>
      <c r="B33" s="41"/>
      <c r="C33" s="41"/>
      <c r="D33" s="114"/>
      <c r="E33" s="52">
        <v>2.96</v>
      </c>
      <c r="F33" s="118"/>
      <c r="G33" s="123" t="s">
        <v>185</v>
      </c>
      <c r="H33" s="41">
        <f aca="true" t="shared" si="6" ref="H33:H37">J33+5000</f>
        <v>79500</v>
      </c>
      <c r="I33" s="41">
        <f aca="true" t="shared" si="7" ref="I33:I37">J33+1500</f>
        <v>76000</v>
      </c>
      <c r="J33" s="114">
        <v>74500</v>
      </c>
      <c r="K33" s="124">
        <v>76</v>
      </c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ID33" s="106"/>
    </row>
    <row r="34" spans="1:238" s="105" customFormat="1" ht="14.25" customHeight="1">
      <c r="A34" s="111" t="s">
        <v>186</v>
      </c>
      <c r="B34" s="41"/>
      <c r="C34" s="41"/>
      <c r="D34" s="114"/>
      <c r="E34" s="52">
        <v>3.59</v>
      </c>
      <c r="F34" s="115"/>
      <c r="G34" s="123" t="s">
        <v>187</v>
      </c>
      <c r="H34" s="41">
        <f t="shared" si="6"/>
        <v>79500</v>
      </c>
      <c r="I34" s="41">
        <f t="shared" si="7"/>
        <v>76000</v>
      </c>
      <c r="J34" s="114">
        <v>74500</v>
      </c>
      <c r="K34" s="124">
        <v>290</v>
      </c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ID34" s="106"/>
    </row>
    <row r="35" spans="1:238" s="105" customFormat="1" ht="14.25" customHeight="1">
      <c r="A35" s="111" t="s">
        <v>188</v>
      </c>
      <c r="B35" s="41"/>
      <c r="C35" s="41"/>
      <c r="D35" s="114"/>
      <c r="E35" s="125">
        <v>3.59</v>
      </c>
      <c r="F35" s="115"/>
      <c r="G35" s="123" t="s">
        <v>189</v>
      </c>
      <c r="H35" s="41">
        <f t="shared" si="6"/>
        <v>79500</v>
      </c>
      <c r="I35" s="41">
        <f t="shared" si="7"/>
        <v>76000</v>
      </c>
      <c r="J35" s="114">
        <v>74500</v>
      </c>
      <c r="K35" s="124">
        <v>360</v>
      </c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ID35" s="106"/>
    </row>
    <row r="36" spans="1:238" s="105" customFormat="1" ht="14.25" customHeight="1">
      <c r="A36" s="126" t="s">
        <v>190</v>
      </c>
      <c r="B36" s="41"/>
      <c r="C36" s="41"/>
      <c r="D36" s="114"/>
      <c r="E36" s="127">
        <v>4.22</v>
      </c>
      <c r="F36" s="118"/>
      <c r="G36" s="128" t="s">
        <v>191</v>
      </c>
      <c r="H36" s="41">
        <f t="shared" si="6"/>
        <v>79500</v>
      </c>
      <c r="I36" s="41">
        <f t="shared" si="7"/>
        <v>76000</v>
      </c>
      <c r="J36" s="114">
        <v>74500</v>
      </c>
      <c r="K36" s="124">
        <v>437</v>
      </c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ID36" s="106"/>
    </row>
    <row r="37" spans="1:238" s="105" customFormat="1" ht="14.25" customHeight="1">
      <c r="A37" s="129" t="s">
        <v>192</v>
      </c>
      <c r="B37" s="41"/>
      <c r="C37" s="41"/>
      <c r="D37" s="114"/>
      <c r="E37" s="47">
        <v>2.43</v>
      </c>
      <c r="F37" s="115"/>
      <c r="G37" s="128" t="s">
        <v>193</v>
      </c>
      <c r="H37" s="41">
        <f t="shared" si="6"/>
        <v>81000</v>
      </c>
      <c r="I37" s="41">
        <f t="shared" si="7"/>
        <v>77500</v>
      </c>
      <c r="J37" s="114">
        <v>76000</v>
      </c>
      <c r="K37" s="124">
        <v>580</v>
      </c>
      <c r="N37"/>
      <c r="O37"/>
      <c r="P37"/>
      <c r="Q37"/>
      <c r="R37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ID37" s="106"/>
    </row>
    <row r="38" spans="1:238" s="105" customFormat="1" ht="14.25" customHeight="1">
      <c r="A38" s="129" t="s">
        <v>194</v>
      </c>
      <c r="B38" s="41"/>
      <c r="C38" s="41"/>
      <c r="D38" s="114"/>
      <c r="E38" s="47">
        <v>2.66</v>
      </c>
      <c r="F38" s="130"/>
      <c r="G38" s="37" t="s">
        <v>195</v>
      </c>
      <c r="H38" s="37"/>
      <c r="I38" s="37"/>
      <c r="J38" s="37"/>
      <c r="K38" s="37"/>
      <c r="N38"/>
      <c r="O38"/>
      <c r="P38"/>
      <c r="Q38"/>
      <c r="R38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ID38" s="106"/>
    </row>
    <row r="39" spans="1:238" s="105" customFormat="1" ht="14.25" customHeight="1">
      <c r="A39" s="129" t="s">
        <v>196</v>
      </c>
      <c r="B39" s="41">
        <f>D39+5000</f>
        <v>77500</v>
      </c>
      <c r="C39" s="41">
        <f>D39+1500</f>
        <v>74000</v>
      </c>
      <c r="D39" s="114">
        <v>72500</v>
      </c>
      <c r="E39" s="47" t="s">
        <v>197</v>
      </c>
      <c r="F39" s="130"/>
      <c r="G39" s="37"/>
      <c r="H39" s="37"/>
      <c r="I39" s="37"/>
      <c r="J39" s="37"/>
      <c r="K39" s="37"/>
      <c r="N39"/>
      <c r="O39"/>
      <c r="P39"/>
      <c r="Q39"/>
      <c r="R39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ID39" s="106"/>
    </row>
    <row r="40" spans="1:238" s="105" customFormat="1" ht="14.25" customHeight="1">
      <c r="A40" s="129" t="s">
        <v>198</v>
      </c>
      <c r="B40" s="41"/>
      <c r="C40" s="41"/>
      <c r="D40" s="114"/>
      <c r="E40" s="47" t="s">
        <v>199</v>
      </c>
      <c r="F40" s="130"/>
      <c r="G40" s="86">
        <v>406</v>
      </c>
      <c r="H40" s="41">
        <f>J40+5000</f>
        <v>97500</v>
      </c>
      <c r="I40" s="41">
        <f>J40+1500</f>
        <v>94000</v>
      </c>
      <c r="J40" s="116">
        <v>92500</v>
      </c>
      <c r="K40" s="131"/>
      <c r="N40"/>
      <c r="O40"/>
      <c r="P40"/>
      <c r="Q40"/>
      <c r="R40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ID40" s="106"/>
    </row>
    <row r="41" spans="1:238" s="105" customFormat="1" ht="14.25" customHeight="1">
      <c r="A41" s="129" t="s">
        <v>200</v>
      </c>
      <c r="B41" s="41"/>
      <c r="C41" s="41"/>
      <c r="D41" s="114"/>
      <c r="E41" s="132" t="s">
        <v>201</v>
      </c>
      <c r="F41" s="130"/>
      <c r="G41" s="86">
        <v>408</v>
      </c>
      <c r="H41" s="41">
        <f>J41+3000</f>
        <v>49500</v>
      </c>
      <c r="I41" s="41">
        <f>J41+1000</f>
        <v>47500</v>
      </c>
      <c r="J41" s="116">
        <v>46500</v>
      </c>
      <c r="K41" s="131"/>
      <c r="N41"/>
      <c r="O41"/>
      <c r="P41"/>
      <c r="Q41"/>
      <c r="R41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ID41" s="106"/>
    </row>
    <row r="42" spans="1:238" s="105" customFormat="1" ht="14.25" customHeight="1">
      <c r="A42" s="129" t="s">
        <v>202</v>
      </c>
      <c r="B42" s="41"/>
      <c r="C42" s="41"/>
      <c r="D42" s="114"/>
      <c r="E42" s="47" t="s">
        <v>203</v>
      </c>
      <c r="F42" s="130"/>
      <c r="G42" s="86" t="s">
        <v>204</v>
      </c>
      <c r="H42" s="41"/>
      <c r="I42" s="41"/>
      <c r="J42" s="116"/>
      <c r="K42" s="131"/>
      <c r="N42"/>
      <c r="O42"/>
      <c r="P42"/>
      <c r="Q42"/>
      <c r="R42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ID42" s="106"/>
    </row>
    <row r="43" spans="1:238" s="105" customFormat="1" ht="14.25" customHeight="1">
      <c r="A43" s="129" t="s">
        <v>205</v>
      </c>
      <c r="B43" s="41"/>
      <c r="C43" s="41"/>
      <c r="D43" s="114"/>
      <c r="E43" s="47" t="s">
        <v>206</v>
      </c>
      <c r="F43" s="130"/>
      <c r="G43" s="37" t="s">
        <v>207</v>
      </c>
      <c r="H43" s="37"/>
      <c r="I43" s="37"/>
      <c r="J43" s="37"/>
      <c r="K43" s="37"/>
      <c r="N43"/>
      <c r="O43"/>
      <c r="P43"/>
      <c r="Q43"/>
      <c r="R43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ID43" s="106"/>
    </row>
    <row r="44" spans="1:238" s="105" customFormat="1" ht="14.25" customHeight="1">
      <c r="A44" s="129" t="s">
        <v>208</v>
      </c>
      <c r="B44" s="41"/>
      <c r="C44" s="41"/>
      <c r="D44" s="114"/>
      <c r="E44" s="78" t="s">
        <v>209</v>
      </c>
      <c r="F44" s="130"/>
      <c r="G44" s="37"/>
      <c r="H44" s="37"/>
      <c r="I44" s="37"/>
      <c r="J44" s="37"/>
      <c r="K44" s="37"/>
      <c r="N44"/>
      <c r="O44"/>
      <c r="P44"/>
      <c r="Q44"/>
      <c r="R44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ID44" s="106"/>
    </row>
    <row r="45" spans="1:238" s="105" customFormat="1" ht="14.25" customHeight="1">
      <c r="A45" s="67" t="s">
        <v>210</v>
      </c>
      <c r="B45" s="41"/>
      <c r="C45" s="41"/>
      <c r="D45" s="114"/>
      <c r="E45" s="78" t="s">
        <v>209</v>
      </c>
      <c r="F45" s="130"/>
      <c r="G45" s="133" t="s">
        <v>211</v>
      </c>
      <c r="H45" s="41">
        <f aca="true" t="shared" si="8" ref="H45:H46">J45+5000</f>
        <v>97000</v>
      </c>
      <c r="I45" s="41">
        <f aca="true" t="shared" si="9" ref="I45:I46">J45+2000</f>
        <v>94000</v>
      </c>
      <c r="J45" s="116">
        <v>92000</v>
      </c>
      <c r="K45" s="78">
        <v>12.5</v>
      </c>
      <c r="N45"/>
      <c r="O45"/>
      <c r="P45"/>
      <c r="Q45"/>
      <c r="R45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ID45" s="106"/>
    </row>
    <row r="46" spans="1:238" s="105" customFormat="1" ht="14.25" customHeight="1">
      <c r="A46" s="129" t="s">
        <v>212</v>
      </c>
      <c r="B46" s="41"/>
      <c r="C46" s="41"/>
      <c r="D46" s="114"/>
      <c r="E46" s="78" t="s">
        <v>213</v>
      </c>
      <c r="F46" s="130"/>
      <c r="G46" s="134" t="s">
        <v>214</v>
      </c>
      <c r="H46" s="41">
        <f t="shared" si="8"/>
        <v>97000</v>
      </c>
      <c r="I46" s="41">
        <f t="shared" si="9"/>
        <v>94000</v>
      </c>
      <c r="J46" s="116">
        <v>92000</v>
      </c>
      <c r="K46" s="135">
        <v>17.2</v>
      </c>
      <c r="N46"/>
      <c r="O46"/>
      <c r="P46"/>
      <c r="Q46"/>
      <c r="R4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ID46" s="106"/>
    </row>
    <row r="47" spans="1:238" s="105" customFormat="1" ht="14.25" customHeight="1">
      <c r="A47" s="136" t="s">
        <v>215</v>
      </c>
      <c r="B47" s="41"/>
      <c r="C47" s="41"/>
      <c r="D47" s="114"/>
      <c r="E47" s="137" t="s">
        <v>216</v>
      </c>
      <c r="F47" s="130"/>
      <c r="G47" s="134" t="s">
        <v>217</v>
      </c>
      <c r="H47" s="41">
        <f>J47+2500</f>
        <v>94500</v>
      </c>
      <c r="I47" s="41"/>
      <c r="J47" s="116">
        <v>92000</v>
      </c>
      <c r="K47" s="138">
        <v>20</v>
      </c>
      <c r="N47"/>
      <c r="O47"/>
      <c r="P47"/>
      <c r="Q47"/>
      <c r="R47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ID47" s="106"/>
    </row>
    <row r="48" spans="1:238" s="105" customFormat="1" ht="14.25" customHeight="1">
      <c r="A48" s="111" t="s">
        <v>218</v>
      </c>
      <c r="B48" s="41"/>
      <c r="C48" s="41"/>
      <c r="D48" s="114"/>
      <c r="E48" s="139" t="s">
        <v>219</v>
      </c>
      <c r="F48" s="130"/>
      <c r="G48" s="134" t="s">
        <v>220</v>
      </c>
      <c r="H48" s="41">
        <f>J48+5000</f>
        <v>97000</v>
      </c>
      <c r="I48" s="41">
        <f>J48+2000</f>
        <v>94000</v>
      </c>
      <c r="J48" s="116">
        <v>92000</v>
      </c>
      <c r="K48" s="138">
        <v>25</v>
      </c>
      <c r="N48"/>
      <c r="O48"/>
      <c r="P48"/>
      <c r="Q48"/>
      <c r="R48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ID48" s="106"/>
    </row>
    <row r="49" spans="1:238" s="105" customFormat="1" ht="14.25" customHeight="1">
      <c r="A49" s="111" t="s">
        <v>221</v>
      </c>
      <c r="B49" s="41"/>
      <c r="C49" s="41"/>
      <c r="D49" s="114"/>
      <c r="E49" s="139" t="s">
        <v>222</v>
      </c>
      <c r="F49" s="130"/>
      <c r="G49" s="134" t="s">
        <v>223</v>
      </c>
      <c r="H49" s="41">
        <f>J49+2500</f>
        <v>94500</v>
      </c>
      <c r="I49" s="41">
        <f>J49+500</f>
        <v>92500</v>
      </c>
      <c r="J49" s="116">
        <v>92000</v>
      </c>
      <c r="K49" s="138">
        <v>30</v>
      </c>
      <c r="N49"/>
      <c r="O49"/>
      <c r="P49"/>
      <c r="Q49"/>
      <c r="R49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ID49" s="106"/>
    </row>
    <row r="50" spans="1:238" s="105" customFormat="1" ht="14.25" customHeight="1">
      <c r="A50" s="111" t="s">
        <v>224</v>
      </c>
      <c r="B50" s="41"/>
      <c r="C50" s="41"/>
      <c r="D50" s="114"/>
      <c r="E50" s="139">
        <v>14.35</v>
      </c>
      <c r="F50" s="130"/>
      <c r="G50" s="134" t="s">
        <v>225</v>
      </c>
      <c r="H50" s="41">
        <f>J50+5000</f>
        <v>97000</v>
      </c>
      <c r="I50" s="41">
        <f>J50+2000</f>
        <v>94000</v>
      </c>
      <c r="J50" s="116">
        <v>92000</v>
      </c>
      <c r="K50" s="138">
        <v>37</v>
      </c>
      <c r="L50" s="105" t="s">
        <v>9</v>
      </c>
      <c r="N50"/>
      <c r="O50"/>
      <c r="P50"/>
      <c r="Q50"/>
      <c r="R50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ID50" s="106"/>
    </row>
    <row r="51" spans="1:238" s="105" customFormat="1" ht="14.25" customHeight="1">
      <c r="A51" s="111" t="s">
        <v>226</v>
      </c>
      <c r="B51" s="41">
        <f>D51+5000</f>
        <v>78500</v>
      </c>
      <c r="C51" s="41">
        <f>D51+1500</f>
        <v>75000</v>
      </c>
      <c r="D51" s="140">
        <v>73500</v>
      </c>
      <c r="E51" s="139">
        <v>16.9</v>
      </c>
      <c r="F51" s="130"/>
      <c r="G51" s="134" t="s">
        <v>227</v>
      </c>
      <c r="H51" s="41">
        <f>J51+2500</f>
        <v>94500</v>
      </c>
      <c r="I51" s="41">
        <f>J51+500</f>
        <v>92500</v>
      </c>
      <c r="J51" s="116">
        <v>92000</v>
      </c>
      <c r="K51" s="138">
        <v>50</v>
      </c>
      <c r="N51"/>
      <c r="O51"/>
      <c r="P51"/>
      <c r="Q51"/>
      <c r="R51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ID51" s="106"/>
    </row>
    <row r="52" spans="1:238" s="105" customFormat="1" ht="14.25" customHeight="1">
      <c r="A52" s="37" t="s">
        <v>228</v>
      </c>
      <c r="B52" s="37"/>
      <c r="C52" s="37"/>
      <c r="D52" s="37"/>
      <c r="E52" s="37"/>
      <c r="F52" s="130"/>
      <c r="G52" s="37" t="s">
        <v>229</v>
      </c>
      <c r="H52" s="37"/>
      <c r="I52" s="37"/>
      <c r="J52" s="37"/>
      <c r="K52" s="37"/>
      <c r="N52"/>
      <c r="O52"/>
      <c r="P52"/>
      <c r="Q52"/>
      <c r="R52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ID52" s="106"/>
    </row>
    <row r="53" spans="1:238" s="105" customFormat="1" ht="14.25" customHeight="1">
      <c r="A53" s="37"/>
      <c r="B53" s="37"/>
      <c r="C53" s="37"/>
      <c r="D53" s="37"/>
      <c r="E53" s="37"/>
      <c r="F53" s="130"/>
      <c r="G53" s="37"/>
      <c r="H53" s="37"/>
      <c r="I53" s="37"/>
      <c r="J53" s="37"/>
      <c r="K53" s="37"/>
      <c r="N53"/>
      <c r="O53"/>
      <c r="P53"/>
      <c r="Q53"/>
      <c r="R53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ID53" s="106"/>
    </row>
    <row r="54" spans="1:238" s="105" customFormat="1" ht="14.25" customHeight="1">
      <c r="A54" s="141" t="s">
        <v>230</v>
      </c>
      <c r="B54" s="41">
        <f>D54+5000</f>
        <v>78000</v>
      </c>
      <c r="C54" s="41">
        <f>D54+1500</f>
        <v>74500</v>
      </c>
      <c r="D54" s="68">
        <v>73000</v>
      </c>
      <c r="E54" s="142" t="s">
        <v>231</v>
      </c>
      <c r="F54" s="130"/>
      <c r="G54" s="133" t="s">
        <v>232</v>
      </c>
      <c r="H54" s="41">
        <f aca="true" t="shared" si="10" ref="H54:H56">J54+7000</f>
        <v>129000</v>
      </c>
      <c r="I54" s="41">
        <f aca="true" t="shared" si="11" ref="I54:I56">J54+3500</f>
        <v>125500</v>
      </c>
      <c r="J54" s="116">
        <v>122000</v>
      </c>
      <c r="K54" s="78">
        <v>12.5</v>
      </c>
      <c r="N54"/>
      <c r="O54"/>
      <c r="P54"/>
      <c r="Q54"/>
      <c r="R54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ID54" s="106"/>
    </row>
    <row r="55" spans="1:238" s="105" customFormat="1" ht="14.25" customHeight="1">
      <c r="A55" s="141" t="s">
        <v>233</v>
      </c>
      <c r="B55" s="41"/>
      <c r="C55" s="41"/>
      <c r="D55" s="68"/>
      <c r="E55" s="142" t="s">
        <v>234</v>
      </c>
      <c r="F55" s="130"/>
      <c r="G55" s="134" t="s">
        <v>235</v>
      </c>
      <c r="H55" s="41">
        <f t="shared" si="10"/>
        <v>129000</v>
      </c>
      <c r="I55" s="41">
        <f t="shared" si="11"/>
        <v>125500</v>
      </c>
      <c r="J55" s="116">
        <v>122000</v>
      </c>
      <c r="K55" s="135">
        <v>13.5</v>
      </c>
      <c r="N55"/>
      <c r="O55"/>
      <c r="P55"/>
      <c r="Q55"/>
      <c r="R55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ID55" s="106"/>
    </row>
    <row r="56" spans="1:238" s="105" customFormat="1" ht="14.25" customHeight="1">
      <c r="A56" s="141" t="s">
        <v>236</v>
      </c>
      <c r="B56" s="41">
        <f>+D56+5000</f>
        <v>77500</v>
      </c>
      <c r="C56" s="41">
        <f>D56+1500</f>
        <v>74000</v>
      </c>
      <c r="D56" s="68">
        <v>72500</v>
      </c>
      <c r="E56" s="142" t="s">
        <v>237</v>
      </c>
      <c r="F56" s="130"/>
      <c r="G56" s="134" t="s">
        <v>238</v>
      </c>
      <c r="H56" s="41">
        <f t="shared" si="10"/>
        <v>129000</v>
      </c>
      <c r="I56" s="41">
        <f t="shared" si="11"/>
        <v>125500</v>
      </c>
      <c r="J56" s="116">
        <v>122000</v>
      </c>
      <c r="K56" s="138">
        <v>17.2</v>
      </c>
      <c r="N56"/>
      <c r="O56"/>
      <c r="P56"/>
      <c r="Q56"/>
      <c r="R5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ID56" s="106"/>
    </row>
    <row r="57" spans="1:238" s="105" customFormat="1" ht="14.25" customHeight="1">
      <c r="A57" s="141" t="s">
        <v>239</v>
      </c>
      <c r="B57" s="41"/>
      <c r="C57" s="41"/>
      <c r="D57" s="68"/>
      <c r="E57" s="142" t="s">
        <v>240</v>
      </c>
      <c r="F57" s="130"/>
      <c r="G57" s="134" t="s">
        <v>241</v>
      </c>
      <c r="H57" s="41">
        <f>J57+2500</f>
        <v>62000</v>
      </c>
      <c r="I57" s="41">
        <f>J57+800</f>
        <v>60300</v>
      </c>
      <c r="J57" s="116">
        <v>59500</v>
      </c>
      <c r="K57" s="138">
        <v>20</v>
      </c>
      <c r="N57"/>
      <c r="O57"/>
      <c r="P57"/>
      <c r="Q57"/>
      <c r="R57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ID57" s="106"/>
    </row>
    <row r="58" spans="1:238" s="105" customFormat="1" ht="14.25" customHeight="1">
      <c r="A58" s="141" t="s">
        <v>242</v>
      </c>
      <c r="B58" s="41">
        <f>D58+5000</f>
        <v>76000</v>
      </c>
      <c r="C58" s="41">
        <f>D58+1500</f>
        <v>72500</v>
      </c>
      <c r="D58" s="68">
        <v>71000</v>
      </c>
      <c r="E58" s="143" t="s">
        <v>243</v>
      </c>
      <c r="F58" s="130"/>
      <c r="G58" s="134" t="s">
        <v>244</v>
      </c>
      <c r="H58" s="41">
        <f>J58+7000</f>
        <v>130000</v>
      </c>
      <c r="I58" s="41">
        <f>J58+3500</f>
        <v>126500</v>
      </c>
      <c r="J58" s="116">
        <v>123000</v>
      </c>
      <c r="K58" s="138">
        <v>25</v>
      </c>
      <c r="N58"/>
      <c r="O58"/>
      <c r="P58"/>
      <c r="Q58"/>
      <c r="R58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ID58" s="106"/>
    </row>
    <row r="59" spans="1:238" s="105" customFormat="1" ht="14.25" customHeight="1">
      <c r="A59" s="141" t="s">
        <v>245</v>
      </c>
      <c r="B59" s="41"/>
      <c r="C59" s="41"/>
      <c r="D59" s="68"/>
      <c r="E59" s="143" t="s">
        <v>246</v>
      </c>
      <c r="F59" s="130"/>
      <c r="G59" s="134" t="s">
        <v>247</v>
      </c>
      <c r="H59" s="41">
        <f>J59+2500</f>
        <v>62000</v>
      </c>
      <c r="I59" s="41">
        <f>J59+800</f>
        <v>60300</v>
      </c>
      <c r="J59" s="116">
        <v>59500</v>
      </c>
      <c r="K59" s="138">
        <v>30</v>
      </c>
      <c r="N59"/>
      <c r="O59"/>
      <c r="P59"/>
      <c r="Q59"/>
      <c r="R59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ID59" s="106"/>
    </row>
    <row r="60" spans="1:238" s="105" customFormat="1" ht="14.25" customHeight="1">
      <c r="A60" s="144" t="s">
        <v>248</v>
      </c>
      <c r="B60" s="144"/>
      <c r="C60" s="144"/>
      <c r="D60" s="144"/>
      <c r="E60" s="144"/>
      <c r="F60" s="115"/>
      <c r="G60" s="134" t="s">
        <v>249</v>
      </c>
      <c r="H60" s="41">
        <f aca="true" t="shared" si="12" ref="H60:H61">J60+7000</f>
        <v>129000</v>
      </c>
      <c r="I60" s="41">
        <f aca="true" t="shared" si="13" ref="I60:I61">J60+3500</f>
        <v>125500</v>
      </c>
      <c r="J60" s="116">
        <v>122000</v>
      </c>
      <c r="K60" s="138">
        <v>37</v>
      </c>
      <c r="N60"/>
      <c r="O60"/>
      <c r="P60"/>
      <c r="Q60"/>
      <c r="R60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ID60" s="106"/>
    </row>
    <row r="61" spans="1:238" s="105" customFormat="1" ht="14.25" customHeight="1">
      <c r="A61" s="144"/>
      <c r="B61" s="144"/>
      <c r="C61" s="144"/>
      <c r="D61" s="144"/>
      <c r="E61" s="144"/>
      <c r="F61" s="115"/>
      <c r="G61" s="134" t="s">
        <v>250</v>
      </c>
      <c r="H61" s="41">
        <f t="shared" si="12"/>
        <v>129000</v>
      </c>
      <c r="I61" s="41">
        <f t="shared" si="13"/>
        <v>125500</v>
      </c>
      <c r="J61" s="116">
        <v>122000</v>
      </c>
      <c r="K61" s="138">
        <v>50</v>
      </c>
      <c r="N61"/>
      <c r="O61"/>
      <c r="P61"/>
      <c r="Q61"/>
      <c r="R61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D61" s="106"/>
    </row>
    <row r="62" spans="1:238" s="105" customFormat="1" ht="15.75" customHeight="1">
      <c r="A62" s="133" t="s">
        <v>251</v>
      </c>
      <c r="B62" s="145">
        <f>D62+5000</f>
        <v>74500</v>
      </c>
      <c r="C62" s="41">
        <f>D62+1500</f>
        <v>71000</v>
      </c>
      <c r="D62" s="146">
        <v>69500</v>
      </c>
      <c r="E62" s="147" t="s">
        <v>252</v>
      </c>
      <c r="F62" s="115"/>
      <c r="G62" s="134" t="s">
        <v>253</v>
      </c>
      <c r="H62" s="41">
        <f>J62+2500</f>
        <v>2722</v>
      </c>
      <c r="I62" s="41">
        <f>J62+800</f>
        <v>1022</v>
      </c>
      <c r="J62" s="116">
        <v>222</v>
      </c>
      <c r="K62" s="138">
        <v>73.7</v>
      </c>
      <c r="N62"/>
      <c r="O62"/>
      <c r="P62"/>
      <c r="Q62"/>
      <c r="R62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D62" s="106"/>
    </row>
    <row r="63" spans="1:238" s="105" customFormat="1" ht="14.25" customHeight="1">
      <c r="A63" s="133" t="s">
        <v>254</v>
      </c>
      <c r="B63" s="145"/>
      <c r="C63" s="41"/>
      <c r="D63" s="146">
        <v>74000</v>
      </c>
      <c r="E63" s="147" t="s">
        <v>255</v>
      </c>
      <c r="F63" s="115"/>
      <c r="G63" s="37" t="s">
        <v>256</v>
      </c>
      <c r="H63" s="37"/>
      <c r="I63" s="37"/>
      <c r="J63" s="37"/>
      <c r="K63" s="37"/>
      <c r="N63"/>
      <c r="O63"/>
      <c r="P63"/>
      <c r="Q63"/>
      <c r="R63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D63" s="106"/>
    </row>
    <row r="64" spans="1:238" s="105" customFormat="1" ht="14.25" customHeight="1">
      <c r="A64" s="133" t="s">
        <v>257</v>
      </c>
      <c r="B64" s="145"/>
      <c r="C64" s="41"/>
      <c r="D64" s="146">
        <v>74</v>
      </c>
      <c r="E64" s="147" t="s">
        <v>258</v>
      </c>
      <c r="F64" s="115"/>
      <c r="G64" s="37"/>
      <c r="H64" s="37"/>
      <c r="I64" s="37"/>
      <c r="J64" s="37"/>
      <c r="K64" s="37"/>
      <c r="N64"/>
      <c r="O64"/>
      <c r="P64"/>
      <c r="Q64"/>
      <c r="R64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D64" s="106"/>
    </row>
    <row r="65" spans="1:238" s="105" customFormat="1" ht="14.25" customHeight="1">
      <c r="A65" s="133" t="s">
        <v>259</v>
      </c>
      <c r="B65" s="145">
        <f>D65+5000</f>
        <v>76000</v>
      </c>
      <c r="C65" s="41">
        <f>D65+1500</f>
        <v>72500</v>
      </c>
      <c r="D65" s="146">
        <v>71000</v>
      </c>
      <c r="E65" s="147" t="s">
        <v>260</v>
      </c>
      <c r="F65" s="148"/>
      <c r="G65" s="149" t="s">
        <v>261</v>
      </c>
      <c r="H65" s="41">
        <f aca="true" t="shared" si="14" ref="H65:H69">J65+5000</f>
        <v>85000</v>
      </c>
      <c r="I65" s="41">
        <f aca="true" t="shared" si="15" ref="I65:I69">J65+1500</f>
        <v>81500</v>
      </c>
      <c r="J65" s="150">
        <v>80000</v>
      </c>
      <c r="K65" s="47">
        <v>0.68</v>
      </c>
      <c r="N65"/>
      <c r="O65"/>
      <c r="P65"/>
      <c r="Q65"/>
      <c r="R65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</row>
    <row r="66" spans="1:238" s="105" customFormat="1" ht="14.25" customHeight="1">
      <c r="A66" s="133" t="s">
        <v>262</v>
      </c>
      <c r="B66" s="145"/>
      <c r="C66" s="41"/>
      <c r="D66" s="146"/>
      <c r="E66" s="147" t="s">
        <v>263</v>
      </c>
      <c r="F66" s="151"/>
      <c r="G66" s="149" t="s">
        <v>264</v>
      </c>
      <c r="H66" s="41">
        <f t="shared" si="14"/>
        <v>84000</v>
      </c>
      <c r="I66" s="41">
        <f t="shared" si="15"/>
        <v>80500</v>
      </c>
      <c r="J66" s="150">
        <v>79000</v>
      </c>
      <c r="K66" s="47">
        <v>0.8</v>
      </c>
      <c r="N66"/>
      <c r="O66"/>
      <c r="P66"/>
      <c r="Q66"/>
      <c r="R6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</row>
    <row r="67" spans="1:238" s="105" customFormat="1" ht="14.25" customHeight="1">
      <c r="A67" s="152" t="s">
        <v>265</v>
      </c>
      <c r="B67" s="145">
        <f>D67+5000</f>
        <v>77500</v>
      </c>
      <c r="C67" s="41">
        <f>D67+1500</f>
        <v>74000</v>
      </c>
      <c r="D67" s="146">
        <v>72500</v>
      </c>
      <c r="E67" s="147" t="s">
        <v>266</v>
      </c>
      <c r="F67" s="151"/>
      <c r="G67" s="149" t="s">
        <v>267</v>
      </c>
      <c r="H67" s="41">
        <f t="shared" si="14"/>
        <v>80500</v>
      </c>
      <c r="I67" s="41">
        <f t="shared" si="15"/>
        <v>77000</v>
      </c>
      <c r="J67" s="150">
        <v>75500</v>
      </c>
      <c r="K67" s="47">
        <v>1.32</v>
      </c>
      <c r="N67"/>
      <c r="O67"/>
      <c r="P67"/>
      <c r="Q67"/>
      <c r="R67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</row>
    <row r="68" spans="1:238" s="105" customFormat="1" ht="14.25" customHeight="1">
      <c r="A68" s="133" t="s">
        <v>268</v>
      </c>
      <c r="B68" s="145"/>
      <c r="C68" s="41"/>
      <c r="D68" s="146"/>
      <c r="E68" s="153" t="s">
        <v>269</v>
      </c>
      <c r="F68" s="151"/>
      <c r="G68" s="149" t="s">
        <v>270</v>
      </c>
      <c r="H68" s="41">
        <f t="shared" si="14"/>
        <v>80500</v>
      </c>
      <c r="I68" s="41">
        <f t="shared" si="15"/>
        <v>77000</v>
      </c>
      <c r="J68" s="150">
        <v>75500</v>
      </c>
      <c r="K68" s="47">
        <v>1.6</v>
      </c>
      <c r="N68"/>
      <c r="O68"/>
      <c r="P68"/>
      <c r="Q68"/>
      <c r="R68"/>
      <c r="HO68" s="106"/>
      <c r="HP68" s="106"/>
      <c r="HQ68" s="106"/>
      <c r="HR68" s="106"/>
      <c r="HS68" s="106"/>
      <c r="HT68" s="106"/>
      <c r="HU68" s="106"/>
      <c r="HV68" s="106"/>
      <c r="HW68" s="106"/>
      <c r="HX68" s="106"/>
      <c r="HY68" s="106"/>
      <c r="HZ68" s="106"/>
      <c r="IA68" s="106"/>
      <c r="IB68" s="106"/>
      <c r="IC68" s="106"/>
      <c r="ID68" s="106"/>
    </row>
    <row r="69" spans="1:18" ht="14.25" customHeight="1">
      <c r="A69" s="154" t="s">
        <v>271</v>
      </c>
      <c r="B69" s="155">
        <f>D69+5000</f>
        <v>79000</v>
      </c>
      <c r="C69" s="156">
        <f>D69+1500</f>
        <v>75500</v>
      </c>
      <c r="D69" s="157">
        <v>74000</v>
      </c>
      <c r="E69" s="147" t="s">
        <v>272</v>
      </c>
      <c r="F69" s="158"/>
      <c r="G69" s="149" t="s">
        <v>273</v>
      </c>
      <c r="H69" s="41">
        <f t="shared" si="14"/>
        <v>80500</v>
      </c>
      <c r="I69" s="41">
        <f t="shared" si="15"/>
        <v>77000</v>
      </c>
      <c r="J69" s="150">
        <v>75500</v>
      </c>
      <c r="K69" s="47">
        <v>2</v>
      </c>
      <c r="N69"/>
      <c r="O69"/>
      <c r="P69"/>
      <c r="Q69"/>
      <c r="R69"/>
    </row>
    <row r="70" spans="1:18" ht="14.25" customHeight="1">
      <c r="A70"/>
      <c r="B70"/>
      <c r="C70"/>
      <c r="D70"/>
      <c r="E70"/>
      <c r="G70" s="159"/>
      <c r="H70" s="159"/>
      <c r="I70" s="159"/>
      <c r="J70" s="160"/>
      <c r="K70" s="159"/>
      <c r="N70"/>
      <c r="O70"/>
      <c r="P70"/>
      <c r="Q70"/>
      <c r="R70"/>
    </row>
    <row r="71" spans="1:18" s="8" customFormat="1" ht="14.25" customHeight="1">
      <c r="A71"/>
      <c r="B71"/>
      <c r="C71"/>
      <c r="D71" s="161" t="s">
        <v>141</v>
      </c>
      <c r="E71" s="161"/>
      <c r="F71" s="161"/>
      <c r="G71" s="161"/>
      <c r="H71" s="161"/>
      <c r="I71"/>
      <c r="J71" s="162"/>
      <c r="K71" s="163"/>
      <c r="N71"/>
      <c r="O71"/>
      <c r="P71"/>
      <c r="Q71"/>
      <c r="R71"/>
    </row>
    <row r="72" spans="1:18" s="8" customFormat="1" ht="14.25" customHeight="1">
      <c r="A72"/>
      <c r="B72"/>
      <c r="C72"/>
      <c r="D72" s="161"/>
      <c r="E72" s="161"/>
      <c r="F72" s="161"/>
      <c r="G72" s="161"/>
      <c r="H72" s="161"/>
      <c r="I72"/>
      <c r="J72" s="164"/>
      <c r="K72" s="165"/>
      <c r="N72"/>
      <c r="O72"/>
      <c r="P72"/>
      <c r="Q72"/>
      <c r="R72"/>
    </row>
    <row r="73" spans="1:18" ht="14.25" customHeight="1">
      <c r="A73"/>
      <c r="B73"/>
      <c r="C73"/>
      <c r="D73" s="161"/>
      <c r="E73" s="161"/>
      <c r="F73" s="161"/>
      <c r="G73" s="161"/>
      <c r="H73" s="161"/>
      <c r="I73"/>
      <c r="J73" s="164"/>
      <c r="K73" s="165"/>
      <c r="N73"/>
      <c r="O73"/>
      <c r="P73"/>
      <c r="Q73"/>
      <c r="R73"/>
    </row>
    <row r="74" spans="1:18" ht="18" customHeight="1">
      <c r="A74" s="166"/>
      <c r="B74" s="167"/>
      <c r="C74" s="168" t="s">
        <v>142</v>
      </c>
      <c r="D74" s="168"/>
      <c r="E74" s="168"/>
      <c r="F74" s="168"/>
      <c r="G74" s="168"/>
      <c r="H74" s="168"/>
      <c r="I74" s="168"/>
      <c r="J74" s="169"/>
      <c r="K74" s="167"/>
      <c r="L74" s="170"/>
      <c r="N74"/>
      <c r="O74"/>
      <c r="P74"/>
      <c r="Q74"/>
      <c r="R74"/>
    </row>
    <row r="75" spans="1:12" ht="18" customHeight="1">
      <c r="A75" s="166"/>
      <c r="B75" s="171"/>
      <c r="C75" s="172" t="s">
        <v>143</v>
      </c>
      <c r="D75" s="172"/>
      <c r="E75" s="172"/>
      <c r="F75" s="172"/>
      <c r="G75" s="172"/>
      <c r="H75" s="172"/>
      <c r="I75" s="172"/>
      <c r="J75" s="173"/>
      <c r="K75" s="171"/>
      <c r="L75" s="170"/>
    </row>
    <row r="76" spans="1:12" ht="18" customHeight="1">
      <c r="A76" s="166"/>
      <c r="B76" s="174"/>
      <c r="C76" s="174"/>
      <c r="D76" s="174"/>
      <c r="E76" s="174"/>
      <c r="F76" s="174"/>
      <c r="G76" s="174"/>
      <c r="H76" s="174"/>
      <c r="I76" s="166"/>
      <c r="J76" s="175"/>
      <c r="K76" s="174"/>
      <c r="L76" s="170"/>
    </row>
    <row r="77" spans="1:12" ht="15" customHeight="1">
      <c r="A77" s="176"/>
      <c r="B77" s="9"/>
      <c r="C77" s="9"/>
      <c r="D77" s="9"/>
      <c r="E77" s="9"/>
      <c r="F77" s="9"/>
      <c r="G77" s="9"/>
      <c r="H77" s="9"/>
      <c r="I77" s="176"/>
      <c r="J77" s="177"/>
      <c r="K77" s="9"/>
      <c r="L77" s="170"/>
    </row>
    <row r="78" spans="1:11" ht="15.75" customHeight="1">
      <c r="A78" s="176"/>
      <c r="B78" s="9"/>
      <c r="C78" s="9"/>
      <c r="D78" s="9"/>
      <c r="E78" s="9"/>
      <c r="F78" s="9"/>
      <c r="G78" s="9"/>
      <c r="H78" s="9"/>
      <c r="I78" s="176"/>
      <c r="J78" s="177"/>
      <c r="K78" s="9"/>
    </row>
    <row r="79" spans="1:11" ht="12.75" customHeight="1">
      <c r="A79" s="9"/>
      <c r="B79" s="9"/>
      <c r="C79" s="9"/>
      <c r="D79" s="9"/>
      <c r="E79" s="9"/>
      <c r="F79" s="9"/>
      <c r="G79" s="9"/>
      <c r="H79" s="9"/>
      <c r="I79" s="9"/>
      <c r="J79" s="177"/>
      <c r="K79" s="9"/>
    </row>
    <row r="80" spans="1:11" ht="12.75" customHeight="1">
      <c r="A80" s="9"/>
      <c r="B80" s="9"/>
      <c r="C80" s="9"/>
      <c r="D80" s="9"/>
      <c r="E80" s="9"/>
      <c r="F80" s="9"/>
      <c r="G80" s="9"/>
      <c r="H80" s="9"/>
      <c r="I80" s="9"/>
      <c r="J80" s="177"/>
      <c r="K80" s="9"/>
    </row>
    <row r="81" spans="1:11" ht="12.75" customHeight="1">
      <c r="A81" s="105"/>
      <c r="B81" s="105"/>
      <c r="C81" s="105"/>
      <c r="D81" s="105"/>
      <c r="E81" s="105"/>
      <c r="G81" s="105"/>
      <c r="H81" s="105"/>
      <c r="I81" s="8"/>
      <c r="J81" s="178"/>
      <c r="K81" s="8"/>
    </row>
    <row r="82" spans="1:11" ht="12.75" customHeight="1">
      <c r="A82" s="105"/>
      <c r="B82" s="105"/>
      <c r="C82" s="105"/>
      <c r="D82" s="105"/>
      <c r="E82" s="105"/>
      <c r="G82" s="105"/>
      <c r="H82" s="105"/>
      <c r="I82" s="8"/>
      <c r="J82" s="178"/>
      <c r="K82" s="8"/>
    </row>
    <row r="85" spans="7:8" ht="12.75" customHeight="1">
      <c r="G85" s="8"/>
      <c r="H85" s="8"/>
    </row>
    <row r="86" spans="7:8" ht="12.75" customHeight="1">
      <c r="G86" s="8"/>
      <c r="H86" s="8"/>
    </row>
    <row r="89" spans="1:5" ht="12.75" customHeight="1">
      <c r="A89" s="105"/>
      <c r="B89" s="105"/>
      <c r="C89" s="105"/>
      <c r="D89" s="105"/>
      <c r="E89" s="105"/>
    </row>
    <row r="90" spans="1:5" ht="12.75" customHeight="1">
      <c r="A90" s="105"/>
      <c r="B90" s="105"/>
      <c r="C90" s="105"/>
      <c r="D90" s="105"/>
      <c r="E90" s="105"/>
    </row>
    <row r="91" spans="1:5" ht="12.75" customHeight="1">
      <c r="A91" s="105"/>
      <c r="B91" s="105"/>
      <c r="C91" s="105"/>
      <c r="D91" s="105"/>
      <c r="E91" s="105"/>
    </row>
    <row r="92" spans="1:11" ht="12.75" customHeight="1">
      <c r="A92" s="105"/>
      <c r="B92" s="105"/>
      <c r="C92" s="105"/>
      <c r="D92" s="105"/>
      <c r="E92" s="105"/>
      <c r="I92" s="8"/>
      <c r="J92" s="178"/>
      <c r="K92" s="8"/>
    </row>
    <row r="93" spans="1:5" ht="12.75" customHeight="1">
      <c r="A93" s="105"/>
      <c r="B93" s="105"/>
      <c r="C93" s="105"/>
      <c r="D93" s="105"/>
      <c r="E93" s="105"/>
    </row>
    <row r="94" spans="1:5" ht="12.75" customHeight="1">
      <c r="A94" s="105"/>
      <c r="B94" s="105"/>
      <c r="C94" s="105"/>
      <c r="D94" s="105"/>
      <c r="E94" s="105"/>
    </row>
    <row r="95" spans="1:5" ht="12.75" customHeight="1">
      <c r="A95" s="105"/>
      <c r="B95" s="105"/>
      <c r="C95" s="105"/>
      <c r="D95" s="105"/>
      <c r="E95" s="105"/>
    </row>
    <row r="96" spans="1:8" ht="12.75" customHeight="1">
      <c r="A96" s="105"/>
      <c r="B96" s="105"/>
      <c r="C96" s="105"/>
      <c r="D96" s="105"/>
      <c r="E96" s="105"/>
      <c r="G96" s="8"/>
      <c r="H96" s="8"/>
    </row>
    <row r="97" spans="1:5" ht="12.75" customHeight="1">
      <c r="A97" s="105"/>
      <c r="B97" s="105"/>
      <c r="C97" s="105"/>
      <c r="D97" s="105"/>
      <c r="E97" s="105"/>
    </row>
    <row r="102" spans="9:11" ht="12.75" customHeight="1">
      <c r="I102" s="179"/>
      <c r="J102" s="180"/>
      <c r="K102" s="179"/>
    </row>
    <row r="103" spans="1:11" ht="12.75" customHeight="1">
      <c r="A103" s="8"/>
      <c r="B103" s="8"/>
      <c r="C103" s="8"/>
      <c r="D103" s="8"/>
      <c r="E103" s="8"/>
      <c r="I103" s="181"/>
      <c r="J103" s="182"/>
      <c r="K103" s="181"/>
    </row>
    <row r="104" spans="1:11" ht="12.75" customHeight="1">
      <c r="A104" s="8"/>
      <c r="B104" s="8"/>
      <c r="C104" s="8"/>
      <c r="D104" s="8"/>
      <c r="E104" s="8"/>
      <c r="I104" s="167"/>
      <c r="J104" s="169"/>
      <c r="K104" s="167"/>
    </row>
    <row r="105" spans="9:11" ht="12.75" customHeight="1">
      <c r="I105" s="171"/>
      <c r="J105" s="173"/>
      <c r="K105" s="171"/>
    </row>
    <row r="106" spans="7:11" ht="12.75" customHeight="1">
      <c r="G106" s="183"/>
      <c r="H106" s="179"/>
      <c r="I106" s="174"/>
      <c r="J106" s="175"/>
      <c r="K106" s="174"/>
    </row>
    <row r="107" spans="7:11" ht="12.75" customHeight="1">
      <c r="G107" s="181"/>
      <c r="H107" s="181"/>
      <c r="I107" s="184"/>
      <c r="J107" s="185"/>
      <c r="K107" s="186"/>
    </row>
    <row r="108" spans="7:11" ht="12.75" customHeight="1">
      <c r="G108" s="167"/>
      <c r="H108" s="167"/>
      <c r="I108" s="184"/>
      <c r="J108" s="185"/>
      <c r="K108" s="186"/>
    </row>
    <row r="109" spans="7:11" ht="12.75" customHeight="1">
      <c r="G109" s="171"/>
      <c r="H109" s="171"/>
      <c r="I109" s="187"/>
      <c r="J109" s="188"/>
      <c r="K109" s="187"/>
    </row>
    <row r="110" spans="7:11" ht="12.75" customHeight="1">
      <c r="G110" s="174"/>
      <c r="H110" s="174"/>
      <c r="I110" s="187"/>
      <c r="J110" s="188"/>
      <c r="K110" s="187"/>
    </row>
    <row r="111" spans="7:11" ht="12.75" customHeight="1">
      <c r="G111" s="186"/>
      <c r="H111" s="186"/>
      <c r="I111" s="187"/>
      <c r="J111" s="188"/>
      <c r="K111" s="187"/>
    </row>
    <row r="112" spans="7:11" ht="12.75" customHeight="1">
      <c r="G112" s="186"/>
      <c r="H112" s="186"/>
      <c r="I112" s="187"/>
      <c r="J112" s="188"/>
      <c r="K112" s="187"/>
    </row>
    <row r="113" spans="7:11" ht="12.75" customHeight="1">
      <c r="G113" s="189"/>
      <c r="H113" s="189"/>
      <c r="I113" s="187"/>
      <c r="J113" s="188"/>
      <c r="K113" s="187"/>
    </row>
    <row r="114" spans="7:11" ht="12.75" customHeight="1">
      <c r="G114" s="189"/>
      <c r="H114" s="189"/>
      <c r="I114" s="190"/>
      <c r="J114" s="188"/>
      <c r="K114" s="187"/>
    </row>
    <row r="115" spans="7:11" ht="12.75" customHeight="1">
      <c r="G115" s="189"/>
      <c r="H115" s="189"/>
      <c r="I115" s="186"/>
      <c r="J115" s="185"/>
      <c r="K115" s="186"/>
    </row>
    <row r="116" spans="7:11" ht="12.75" customHeight="1">
      <c r="G116" s="189"/>
      <c r="H116" s="189"/>
      <c r="I116" s="186"/>
      <c r="J116" s="185"/>
      <c r="K116" s="186"/>
    </row>
    <row r="117" spans="7:11" ht="12.75" customHeight="1">
      <c r="G117" s="189"/>
      <c r="H117" s="189"/>
      <c r="I117" s="191"/>
      <c r="J117" s="192"/>
      <c r="K117" s="191"/>
    </row>
    <row r="118" spans="7:11" ht="12.75" customHeight="1">
      <c r="G118" s="189"/>
      <c r="H118" s="189"/>
      <c r="I118" s="191"/>
      <c r="J118" s="192"/>
      <c r="K118" s="191"/>
    </row>
    <row r="119" spans="7:11" ht="12.75" customHeight="1">
      <c r="G119" s="186"/>
      <c r="H119" s="186"/>
      <c r="I119" s="187"/>
      <c r="J119" s="188"/>
      <c r="K119" s="187"/>
    </row>
    <row r="120" spans="7:11" ht="12.75" customHeight="1">
      <c r="G120" s="186"/>
      <c r="H120" s="186"/>
      <c r="I120" s="187"/>
      <c r="J120" s="188"/>
      <c r="K120" s="187"/>
    </row>
    <row r="121" spans="7:11" ht="12.75" customHeight="1">
      <c r="G121" s="186"/>
      <c r="H121" s="186"/>
      <c r="I121" s="159"/>
      <c r="J121" s="160"/>
      <c r="K121" s="159"/>
    </row>
    <row r="122" spans="7:11" ht="12.75" customHeight="1">
      <c r="G122" s="186"/>
      <c r="H122" s="186"/>
      <c r="I122" s="159"/>
      <c r="J122" s="160"/>
      <c r="K122" s="159"/>
    </row>
    <row r="123" spans="7:11" ht="12.75" customHeight="1">
      <c r="G123" s="189"/>
      <c r="H123" s="189"/>
      <c r="I123" s="130"/>
      <c r="J123" s="193"/>
      <c r="K123" s="194"/>
    </row>
    <row r="124" spans="7:11" ht="12.75" customHeight="1">
      <c r="G124" s="189"/>
      <c r="H124" s="189"/>
      <c r="I124" s="130"/>
      <c r="J124" s="193"/>
      <c r="K124" s="194"/>
    </row>
  </sheetData>
  <sheetProtection selectLockedCells="1" selectUnlockedCells="1"/>
  <mergeCells count="75">
    <mergeCell ref="B1:K1"/>
    <mergeCell ref="B2:K2"/>
    <mergeCell ref="B3:K3"/>
    <mergeCell ref="B4:K4"/>
    <mergeCell ref="B5:K5"/>
    <mergeCell ref="B6:K6"/>
    <mergeCell ref="B7:K7"/>
    <mergeCell ref="A8:G8"/>
    <mergeCell ref="H8:K8"/>
    <mergeCell ref="A9:G9"/>
    <mergeCell ref="H9:J9"/>
    <mergeCell ref="A10:A11"/>
    <mergeCell ref="B10:D10"/>
    <mergeCell ref="E10:E11"/>
    <mergeCell ref="G10:G11"/>
    <mergeCell ref="H10:J10"/>
    <mergeCell ref="K10:K11"/>
    <mergeCell ref="A12:E13"/>
    <mergeCell ref="G12:K13"/>
    <mergeCell ref="B16:B21"/>
    <mergeCell ref="C16:C21"/>
    <mergeCell ref="D16:D21"/>
    <mergeCell ref="B22:B24"/>
    <mergeCell ref="C22:C24"/>
    <mergeCell ref="D22:D24"/>
    <mergeCell ref="B25:B38"/>
    <mergeCell ref="C25:C38"/>
    <mergeCell ref="D25:D38"/>
    <mergeCell ref="G31:K32"/>
    <mergeCell ref="G38:K39"/>
    <mergeCell ref="B39:B50"/>
    <mergeCell ref="C39:C50"/>
    <mergeCell ref="D39:D50"/>
    <mergeCell ref="H40:H42"/>
    <mergeCell ref="I40:I42"/>
    <mergeCell ref="J40:J42"/>
    <mergeCell ref="G43:K44"/>
    <mergeCell ref="H46:H47"/>
    <mergeCell ref="I46:I47"/>
    <mergeCell ref="H48:H49"/>
    <mergeCell ref="I48:I49"/>
    <mergeCell ref="A52:E53"/>
    <mergeCell ref="G52:K53"/>
    <mergeCell ref="B54:B55"/>
    <mergeCell ref="C54:C55"/>
    <mergeCell ref="D54:D55"/>
    <mergeCell ref="B56:B57"/>
    <mergeCell ref="C56:C57"/>
    <mergeCell ref="D56:D57"/>
    <mergeCell ref="H56:H57"/>
    <mergeCell ref="I56:I57"/>
    <mergeCell ref="J56:J57"/>
    <mergeCell ref="B58:B59"/>
    <mergeCell ref="C58:C59"/>
    <mergeCell ref="D58:D59"/>
    <mergeCell ref="H58:H59"/>
    <mergeCell ref="I58:I59"/>
    <mergeCell ref="J58:J59"/>
    <mergeCell ref="A60:E61"/>
    <mergeCell ref="H61:H62"/>
    <mergeCell ref="I61:I62"/>
    <mergeCell ref="J61:J62"/>
    <mergeCell ref="B62:B64"/>
    <mergeCell ref="C62:C64"/>
    <mergeCell ref="D62:D64"/>
    <mergeCell ref="G63:K64"/>
    <mergeCell ref="B65:B66"/>
    <mergeCell ref="C65:C66"/>
    <mergeCell ref="D65:D66"/>
    <mergeCell ref="B67:B68"/>
    <mergeCell ref="C67:C68"/>
    <mergeCell ref="D67:D68"/>
    <mergeCell ref="D71:H73"/>
    <mergeCell ref="C74:I74"/>
    <mergeCell ref="C75:I75"/>
  </mergeCells>
  <printOptions/>
  <pageMargins left="0.5902777777777778" right="0.19652777777777777" top="0.39375" bottom="0.11805555555555557" header="0.5118110236220472" footer="0.5118110236220472"/>
  <pageSetup horizontalDpi="300" verticalDpi="300" orientation="portrait" pageOrder="overThenDown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LoAA</dc:creator>
  <cp:keywords/>
  <dc:description/>
  <cp:lastModifiedBy/>
  <cp:lastPrinted>2023-03-30T11:07:22Z</cp:lastPrinted>
  <dcterms:created xsi:type="dcterms:W3CDTF">2017-10-11T07:31:11Z</dcterms:created>
  <dcterms:modified xsi:type="dcterms:W3CDTF">2024-04-22T13:00:25Z</dcterms:modified>
  <cp:category/>
  <cp:version/>
  <cp:contentType/>
  <cp:contentStatus/>
  <cp:revision>644</cp:revision>
</cp:coreProperties>
</file>